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plantilla 2021 junta de gobierno 629\"/>
    </mc:Choice>
  </mc:AlternateContent>
  <bookViews>
    <workbookView xWindow="0" yWindow="0" windowWidth="2370" windowHeight="0"/>
  </bookViews>
  <sheets>
    <sheet name="Organigrama" sheetId="6" r:id="rId1"/>
    <sheet name="Plantilla Organismos" sheetId="1" state="hidden" r:id="rId2"/>
    <sheet name="Resumen Total " sheetId="5" state="hidden" r:id="rId3"/>
    <sheet name="Partidas Especiales" sheetId="7" state="hidden" r:id="rId4"/>
  </sheets>
  <definedNames>
    <definedName name="_xlnm._FilterDatabase" localSheetId="1" hidden="1">'Plantilla Organismos'!$A$12:$JA$12</definedName>
    <definedName name="_xlnm.Print_Area" localSheetId="1">'Plantilla Organismos'!$A$1:$AY$248</definedName>
    <definedName name="PLANTILLA_PARA_REVISION_2001" localSheetId="1">'Plantilla Organismos'!$C$12:$V$12</definedName>
    <definedName name="_xlnm.Print_Titles" localSheetId="1">'Plantilla Organismos'!$12:$12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5" l="1"/>
  <c r="E22" i="5" s="1"/>
  <c r="D6" i="5"/>
  <c r="E6" i="5" s="1"/>
  <c r="G10" i="7"/>
  <c r="G14" i="7" s="1"/>
  <c r="F14" i="7"/>
  <c r="AB180" i="1"/>
  <c r="AN180" i="1" s="1"/>
  <c r="AC180" i="1"/>
  <c r="AO180" i="1" s="1"/>
  <c r="AD180" i="1"/>
  <c r="AP180" i="1" s="1"/>
  <c r="AE180" i="1"/>
  <c r="AQ180" i="1" s="1"/>
  <c r="AF180" i="1"/>
  <c r="AG180" i="1"/>
  <c r="AH180" i="1"/>
  <c r="AJ180" i="1"/>
  <c r="AK180" i="1"/>
  <c r="AL180" i="1"/>
  <c r="AR248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239" i="1"/>
  <c r="AF161" i="1"/>
  <c r="AF179" i="1"/>
  <c r="AF178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81" i="1"/>
  <c r="AF182" i="1"/>
  <c r="AF183" i="1"/>
  <c r="AF184" i="1"/>
  <c r="AF185" i="1"/>
  <c r="AF203" i="1"/>
  <c r="AF186" i="1"/>
  <c r="AF187" i="1"/>
  <c r="AF188" i="1"/>
  <c r="AF204" i="1"/>
  <c r="AF189" i="1"/>
  <c r="AF235" i="1"/>
  <c r="AF190" i="1"/>
  <c r="AF191" i="1"/>
  <c r="AF192" i="1"/>
  <c r="AF193" i="1"/>
  <c r="AF194" i="1"/>
  <c r="AF229" i="1"/>
  <c r="AF202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7" i="1"/>
  <c r="AF220" i="1"/>
  <c r="AF221" i="1"/>
  <c r="AF222" i="1"/>
  <c r="AF228" i="1"/>
  <c r="AF195" i="1"/>
  <c r="AF223" i="1"/>
  <c r="AF231" i="1"/>
  <c r="AF199" i="1"/>
  <c r="AF224" i="1"/>
  <c r="AF225" i="1"/>
  <c r="AF226" i="1"/>
  <c r="AF197" i="1"/>
  <c r="AF240" i="1"/>
  <c r="AF232" i="1"/>
  <c r="AF198" i="1"/>
  <c r="AF200" i="1"/>
  <c r="AF196" i="1"/>
  <c r="AF201" i="1"/>
  <c r="AF230" i="1"/>
  <c r="AF233" i="1"/>
  <c r="AF234" i="1"/>
  <c r="AF236" i="1"/>
  <c r="AF237" i="1"/>
  <c r="AF238" i="1"/>
  <c r="AF241" i="1"/>
  <c r="AF242" i="1"/>
  <c r="AF243" i="1"/>
  <c r="AF244" i="1"/>
  <c r="AF245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239" i="1"/>
  <c r="AG161" i="1"/>
  <c r="AG179" i="1"/>
  <c r="AG178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81" i="1"/>
  <c r="AG182" i="1"/>
  <c r="AG183" i="1"/>
  <c r="AG184" i="1"/>
  <c r="AG185" i="1"/>
  <c r="AG203" i="1"/>
  <c r="AG186" i="1"/>
  <c r="AG187" i="1"/>
  <c r="AG188" i="1"/>
  <c r="AG204" i="1"/>
  <c r="AG189" i="1"/>
  <c r="AG235" i="1"/>
  <c r="AG190" i="1"/>
  <c r="AG191" i="1"/>
  <c r="AG192" i="1"/>
  <c r="AG193" i="1"/>
  <c r="AG194" i="1"/>
  <c r="AG229" i="1"/>
  <c r="AG202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7" i="1"/>
  <c r="AG220" i="1"/>
  <c r="AG221" i="1"/>
  <c r="AG222" i="1"/>
  <c r="AG228" i="1"/>
  <c r="AG195" i="1"/>
  <c r="AG223" i="1"/>
  <c r="AG231" i="1"/>
  <c r="AG199" i="1"/>
  <c r="AG224" i="1"/>
  <c r="AG225" i="1"/>
  <c r="AG226" i="1"/>
  <c r="AG197" i="1"/>
  <c r="AG240" i="1"/>
  <c r="AG232" i="1"/>
  <c r="AG198" i="1"/>
  <c r="AG200" i="1"/>
  <c r="AG196" i="1"/>
  <c r="AG201" i="1"/>
  <c r="AG230" i="1"/>
  <c r="AG233" i="1"/>
  <c r="AG234" i="1"/>
  <c r="AG236" i="1"/>
  <c r="AG237" i="1"/>
  <c r="AG238" i="1"/>
  <c r="AG241" i="1"/>
  <c r="AG242" i="1"/>
  <c r="AG243" i="1"/>
  <c r="AG244" i="1"/>
  <c r="AG245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239" i="1"/>
  <c r="AH161" i="1"/>
  <c r="AH179" i="1"/>
  <c r="AH178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81" i="1"/>
  <c r="AH182" i="1"/>
  <c r="AH183" i="1"/>
  <c r="AH184" i="1"/>
  <c r="AH185" i="1"/>
  <c r="AH203" i="1"/>
  <c r="AH186" i="1"/>
  <c r="AH187" i="1"/>
  <c r="AH188" i="1"/>
  <c r="AH204" i="1"/>
  <c r="AH189" i="1"/>
  <c r="AH235" i="1"/>
  <c r="AH190" i="1"/>
  <c r="AH191" i="1"/>
  <c r="AH192" i="1"/>
  <c r="AH193" i="1"/>
  <c r="AH194" i="1"/>
  <c r="AH229" i="1"/>
  <c r="AH202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7" i="1"/>
  <c r="AH220" i="1"/>
  <c r="AH221" i="1"/>
  <c r="AH222" i="1"/>
  <c r="AH228" i="1"/>
  <c r="AH195" i="1"/>
  <c r="AH223" i="1"/>
  <c r="AH231" i="1"/>
  <c r="AH199" i="1"/>
  <c r="AH224" i="1"/>
  <c r="AH225" i="1"/>
  <c r="AH226" i="1"/>
  <c r="AH197" i="1"/>
  <c r="AH240" i="1"/>
  <c r="AH232" i="1"/>
  <c r="AH198" i="1"/>
  <c r="AH200" i="1"/>
  <c r="AH196" i="1"/>
  <c r="AH201" i="1"/>
  <c r="AH230" i="1"/>
  <c r="AH233" i="1"/>
  <c r="AH234" i="1"/>
  <c r="AH236" i="1"/>
  <c r="AH237" i="1"/>
  <c r="AH238" i="1"/>
  <c r="AH241" i="1"/>
  <c r="AH242" i="1"/>
  <c r="AH243" i="1"/>
  <c r="AH244" i="1"/>
  <c r="AH245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A61" i="1"/>
  <c r="AJ61" i="1" s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A146" i="1"/>
  <c r="AJ146" i="1" s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239" i="1"/>
  <c r="AJ161" i="1"/>
  <c r="AJ179" i="1"/>
  <c r="AJ178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81" i="1"/>
  <c r="AJ182" i="1"/>
  <c r="AJ183" i="1"/>
  <c r="AJ184" i="1"/>
  <c r="AJ185" i="1"/>
  <c r="AJ203" i="1"/>
  <c r="AJ186" i="1"/>
  <c r="AJ187" i="1"/>
  <c r="AJ188" i="1"/>
  <c r="AJ204" i="1"/>
  <c r="AJ189" i="1"/>
  <c r="AJ235" i="1"/>
  <c r="AJ190" i="1"/>
  <c r="AJ191" i="1"/>
  <c r="AJ192" i="1"/>
  <c r="AJ193" i="1"/>
  <c r="AJ194" i="1"/>
  <c r="AJ229" i="1"/>
  <c r="AJ202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7" i="1"/>
  <c r="AJ220" i="1"/>
  <c r="AJ221" i="1"/>
  <c r="AJ222" i="1"/>
  <c r="AJ228" i="1"/>
  <c r="AJ195" i="1"/>
  <c r="AJ223" i="1"/>
  <c r="AJ231" i="1"/>
  <c r="AJ199" i="1"/>
  <c r="AJ224" i="1"/>
  <c r="AJ225" i="1"/>
  <c r="AJ226" i="1"/>
  <c r="AJ197" i="1"/>
  <c r="AJ240" i="1"/>
  <c r="AJ232" i="1"/>
  <c r="AJ198" i="1"/>
  <c r="AJ200" i="1"/>
  <c r="AJ196" i="1"/>
  <c r="AJ201" i="1"/>
  <c r="AJ230" i="1"/>
  <c r="AJ233" i="1"/>
  <c r="AJ234" i="1"/>
  <c r="AJ236" i="1"/>
  <c r="AJ237" i="1"/>
  <c r="AJ238" i="1"/>
  <c r="AJ241" i="1"/>
  <c r="AJ242" i="1"/>
  <c r="AJ243" i="1"/>
  <c r="AJ244" i="1"/>
  <c r="AJ245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239" i="1"/>
  <c r="AK161" i="1"/>
  <c r="AK179" i="1"/>
  <c r="AK178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81" i="1"/>
  <c r="AK182" i="1"/>
  <c r="AK183" i="1"/>
  <c r="AK184" i="1"/>
  <c r="AK185" i="1"/>
  <c r="AK203" i="1"/>
  <c r="AK186" i="1"/>
  <c r="AK187" i="1"/>
  <c r="AK188" i="1"/>
  <c r="AK204" i="1"/>
  <c r="AK189" i="1"/>
  <c r="AK235" i="1"/>
  <c r="AK190" i="1"/>
  <c r="AK191" i="1"/>
  <c r="AK192" i="1"/>
  <c r="AK193" i="1"/>
  <c r="AK194" i="1"/>
  <c r="AK229" i="1"/>
  <c r="AK202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7" i="1"/>
  <c r="AK220" i="1"/>
  <c r="AK221" i="1"/>
  <c r="AK222" i="1"/>
  <c r="AK228" i="1"/>
  <c r="AK195" i="1"/>
  <c r="AK223" i="1"/>
  <c r="AK231" i="1"/>
  <c r="AK199" i="1"/>
  <c r="AK224" i="1"/>
  <c r="AK225" i="1"/>
  <c r="AK226" i="1"/>
  <c r="AK197" i="1"/>
  <c r="AK240" i="1"/>
  <c r="AK232" i="1"/>
  <c r="AK198" i="1"/>
  <c r="AK200" i="1"/>
  <c r="AK196" i="1"/>
  <c r="AK201" i="1"/>
  <c r="AK230" i="1"/>
  <c r="AK233" i="1"/>
  <c r="AK234" i="1"/>
  <c r="AK236" i="1"/>
  <c r="AK237" i="1"/>
  <c r="AK238" i="1"/>
  <c r="AK241" i="1"/>
  <c r="AK242" i="1"/>
  <c r="AK243" i="1"/>
  <c r="AK244" i="1"/>
  <c r="AK245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239" i="1"/>
  <c r="AL161" i="1"/>
  <c r="AL179" i="1"/>
  <c r="AL178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81" i="1"/>
  <c r="AL182" i="1"/>
  <c r="AL183" i="1"/>
  <c r="AL184" i="1"/>
  <c r="AL185" i="1"/>
  <c r="AL203" i="1"/>
  <c r="AL186" i="1"/>
  <c r="AL187" i="1"/>
  <c r="AL188" i="1"/>
  <c r="AL204" i="1"/>
  <c r="AL189" i="1"/>
  <c r="AL235" i="1"/>
  <c r="AL190" i="1"/>
  <c r="AL191" i="1"/>
  <c r="AL192" i="1"/>
  <c r="AL193" i="1"/>
  <c r="AL194" i="1"/>
  <c r="AL229" i="1"/>
  <c r="AL202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7" i="1"/>
  <c r="AL220" i="1"/>
  <c r="AL221" i="1"/>
  <c r="AL222" i="1"/>
  <c r="AL228" i="1"/>
  <c r="AL195" i="1"/>
  <c r="AL223" i="1"/>
  <c r="AL231" i="1"/>
  <c r="AL199" i="1"/>
  <c r="AL224" i="1"/>
  <c r="AL225" i="1"/>
  <c r="AL226" i="1"/>
  <c r="AL197" i="1"/>
  <c r="AL240" i="1"/>
  <c r="AL232" i="1"/>
  <c r="AL198" i="1"/>
  <c r="AL200" i="1"/>
  <c r="AL196" i="1"/>
  <c r="AL201" i="1"/>
  <c r="AL230" i="1"/>
  <c r="AL233" i="1"/>
  <c r="AL234" i="1"/>
  <c r="AL236" i="1"/>
  <c r="AL237" i="1"/>
  <c r="AL238" i="1"/>
  <c r="AL241" i="1"/>
  <c r="AL242" i="1"/>
  <c r="AL243" i="1"/>
  <c r="AL244" i="1"/>
  <c r="AL245" i="1"/>
  <c r="AM248" i="1"/>
  <c r="C28" i="5" s="1"/>
  <c r="E28" i="5" s="1"/>
  <c r="AB13" i="1"/>
  <c r="AN13" i="1" s="1"/>
  <c r="AB14" i="1"/>
  <c r="AN14" i="1" s="1"/>
  <c r="AB15" i="1"/>
  <c r="AN15" i="1" s="1"/>
  <c r="AB16" i="1"/>
  <c r="AN16" i="1" s="1"/>
  <c r="AB17" i="1"/>
  <c r="AN17" i="1" s="1"/>
  <c r="AB18" i="1"/>
  <c r="AN18" i="1" s="1"/>
  <c r="AB19" i="1"/>
  <c r="AN19" i="1" s="1"/>
  <c r="AB20" i="1"/>
  <c r="AN20" i="1" s="1"/>
  <c r="AB21" i="1"/>
  <c r="AN21" i="1" s="1"/>
  <c r="AB22" i="1"/>
  <c r="AN22" i="1" s="1"/>
  <c r="AB23" i="1"/>
  <c r="AN23" i="1" s="1"/>
  <c r="AB24" i="1"/>
  <c r="AN24" i="1" s="1"/>
  <c r="AB25" i="1"/>
  <c r="AN25" i="1" s="1"/>
  <c r="AB26" i="1"/>
  <c r="AN26" i="1" s="1"/>
  <c r="AB27" i="1"/>
  <c r="AN27" i="1" s="1"/>
  <c r="AB28" i="1"/>
  <c r="AN28" i="1" s="1"/>
  <c r="AB29" i="1"/>
  <c r="AN29" i="1" s="1"/>
  <c r="AB30" i="1"/>
  <c r="AN30" i="1" s="1"/>
  <c r="AB31" i="1"/>
  <c r="AN31" i="1" s="1"/>
  <c r="AB32" i="1"/>
  <c r="AN32" i="1" s="1"/>
  <c r="AB33" i="1"/>
  <c r="AN33" i="1" s="1"/>
  <c r="AB34" i="1"/>
  <c r="AN34" i="1" s="1"/>
  <c r="AB35" i="1"/>
  <c r="AN35" i="1" s="1"/>
  <c r="AB36" i="1"/>
  <c r="AN36" i="1" s="1"/>
  <c r="AB37" i="1"/>
  <c r="AN37" i="1" s="1"/>
  <c r="AB38" i="1"/>
  <c r="AN38" i="1" s="1"/>
  <c r="AB39" i="1"/>
  <c r="AN39" i="1" s="1"/>
  <c r="AB40" i="1"/>
  <c r="AN40" i="1" s="1"/>
  <c r="AB41" i="1"/>
  <c r="AN41" i="1" s="1"/>
  <c r="AB42" i="1"/>
  <c r="AN42" i="1" s="1"/>
  <c r="AB43" i="1"/>
  <c r="AN43" i="1" s="1"/>
  <c r="AB44" i="1"/>
  <c r="AN44" i="1" s="1"/>
  <c r="AB45" i="1"/>
  <c r="AN45" i="1" s="1"/>
  <c r="AB46" i="1"/>
  <c r="AN46" i="1" s="1"/>
  <c r="AB47" i="1"/>
  <c r="AN47" i="1" s="1"/>
  <c r="AB48" i="1"/>
  <c r="AN48" i="1" s="1"/>
  <c r="AB49" i="1"/>
  <c r="AN49" i="1" s="1"/>
  <c r="AB50" i="1"/>
  <c r="AN50" i="1" s="1"/>
  <c r="AB51" i="1"/>
  <c r="AN51" i="1" s="1"/>
  <c r="AB52" i="1"/>
  <c r="AN52" i="1" s="1"/>
  <c r="AB53" i="1"/>
  <c r="AN53" i="1" s="1"/>
  <c r="AB54" i="1"/>
  <c r="AN54" i="1" s="1"/>
  <c r="AB55" i="1"/>
  <c r="AN55" i="1" s="1"/>
  <c r="AB56" i="1"/>
  <c r="AN56" i="1" s="1"/>
  <c r="AB57" i="1"/>
  <c r="AN57" i="1" s="1"/>
  <c r="AB58" i="1"/>
  <c r="AN58" i="1" s="1"/>
  <c r="AB59" i="1"/>
  <c r="AN59" i="1" s="1"/>
  <c r="AB60" i="1"/>
  <c r="AN60" i="1" s="1"/>
  <c r="AB61" i="1"/>
  <c r="AN61" i="1" s="1"/>
  <c r="AB62" i="1"/>
  <c r="AN62" i="1" s="1"/>
  <c r="AB63" i="1"/>
  <c r="AN63" i="1" s="1"/>
  <c r="AB64" i="1"/>
  <c r="AN64" i="1" s="1"/>
  <c r="AB65" i="1"/>
  <c r="AN65" i="1" s="1"/>
  <c r="AB66" i="1"/>
  <c r="AN66" i="1" s="1"/>
  <c r="AB67" i="1"/>
  <c r="AN67" i="1" s="1"/>
  <c r="AB68" i="1"/>
  <c r="AN68" i="1" s="1"/>
  <c r="AB69" i="1"/>
  <c r="AN69" i="1" s="1"/>
  <c r="AB70" i="1"/>
  <c r="AN70" i="1" s="1"/>
  <c r="AB71" i="1"/>
  <c r="AN71" i="1" s="1"/>
  <c r="AB72" i="1"/>
  <c r="AN72" i="1" s="1"/>
  <c r="AB73" i="1"/>
  <c r="AN73" i="1" s="1"/>
  <c r="AB74" i="1"/>
  <c r="AN74" i="1" s="1"/>
  <c r="AB75" i="1"/>
  <c r="AN75" i="1" s="1"/>
  <c r="AB76" i="1"/>
  <c r="AN76" i="1" s="1"/>
  <c r="AB77" i="1"/>
  <c r="AN77" i="1" s="1"/>
  <c r="AB78" i="1"/>
  <c r="AN78" i="1" s="1"/>
  <c r="AB79" i="1"/>
  <c r="AN79" i="1" s="1"/>
  <c r="AB80" i="1"/>
  <c r="AN80" i="1" s="1"/>
  <c r="AB81" i="1"/>
  <c r="AN81" i="1" s="1"/>
  <c r="AB82" i="1"/>
  <c r="AN82" i="1" s="1"/>
  <c r="AB83" i="1"/>
  <c r="AN83" i="1" s="1"/>
  <c r="AB84" i="1"/>
  <c r="AN84" i="1" s="1"/>
  <c r="AB85" i="1"/>
  <c r="AN85" i="1" s="1"/>
  <c r="AB86" i="1"/>
  <c r="AN86" i="1" s="1"/>
  <c r="AB87" i="1"/>
  <c r="AN87" i="1" s="1"/>
  <c r="AB88" i="1"/>
  <c r="AN88" i="1" s="1"/>
  <c r="AB89" i="1"/>
  <c r="AN89" i="1" s="1"/>
  <c r="AB90" i="1"/>
  <c r="AN90" i="1" s="1"/>
  <c r="AB91" i="1"/>
  <c r="AN91" i="1" s="1"/>
  <c r="AB92" i="1"/>
  <c r="AN92" i="1" s="1"/>
  <c r="AB93" i="1"/>
  <c r="AN93" i="1" s="1"/>
  <c r="AB94" i="1"/>
  <c r="AN94" i="1" s="1"/>
  <c r="AB95" i="1"/>
  <c r="AN95" i="1" s="1"/>
  <c r="AB96" i="1"/>
  <c r="AN96" i="1" s="1"/>
  <c r="AB97" i="1"/>
  <c r="AN97" i="1" s="1"/>
  <c r="AB98" i="1"/>
  <c r="AN98" i="1" s="1"/>
  <c r="AB99" i="1"/>
  <c r="AN99" i="1" s="1"/>
  <c r="AB100" i="1"/>
  <c r="AN100" i="1" s="1"/>
  <c r="AB101" i="1"/>
  <c r="AN101" i="1" s="1"/>
  <c r="AB102" i="1"/>
  <c r="AN102" i="1" s="1"/>
  <c r="AB103" i="1"/>
  <c r="AN103" i="1" s="1"/>
  <c r="AB104" i="1"/>
  <c r="AN104" i="1" s="1"/>
  <c r="AB105" i="1"/>
  <c r="AN105" i="1" s="1"/>
  <c r="AB106" i="1"/>
  <c r="AN106" i="1" s="1"/>
  <c r="AB107" i="1"/>
  <c r="AN107" i="1" s="1"/>
  <c r="AB108" i="1"/>
  <c r="AN108" i="1" s="1"/>
  <c r="AB109" i="1"/>
  <c r="AN109" i="1" s="1"/>
  <c r="AB110" i="1"/>
  <c r="AN110" i="1" s="1"/>
  <c r="AB111" i="1"/>
  <c r="AN111" i="1" s="1"/>
  <c r="AB112" i="1"/>
  <c r="AN112" i="1" s="1"/>
  <c r="AB113" i="1"/>
  <c r="AN113" i="1" s="1"/>
  <c r="AB114" i="1"/>
  <c r="AN114" i="1" s="1"/>
  <c r="AB115" i="1"/>
  <c r="AN115" i="1" s="1"/>
  <c r="AB116" i="1"/>
  <c r="AN116" i="1" s="1"/>
  <c r="AB117" i="1"/>
  <c r="AN117" i="1" s="1"/>
  <c r="AB118" i="1"/>
  <c r="AN118" i="1" s="1"/>
  <c r="AB119" i="1"/>
  <c r="AN119" i="1" s="1"/>
  <c r="AB120" i="1"/>
  <c r="AN120" i="1" s="1"/>
  <c r="AB121" i="1"/>
  <c r="AN121" i="1" s="1"/>
  <c r="AB122" i="1"/>
  <c r="AN122" i="1" s="1"/>
  <c r="AB123" i="1"/>
  <c r="AN123" i="1" s="1"/>
  <c r="AB124" i="1"/>
  <c r="AN124" i="1" s="1"/>
  <c r="AB125" i="1"/>
  <c r="AN125" i="1" s="1"/>
  <c r="AB126" i="1"/>
  <c r="AN126" i="1" s="1"/>
  <c r="AB127" i="1"/>
  <c r="AN127" i="1" s="1"/>
  <c r="AB128" i="1"/>
  <c r="AN128" i="1" s="1"/>
  <c r="AB129" i="1"/>
  <c r="AN129" i="1" s="1"/>
  <c r="AB130" i="1"/>
  <c r="AN130" i="1" s="1"/>
  <c r="AB131" i="1"/>
  <c r="AN131" i="1" s="1"/>
  <c r="AB132" i="1"/>
  <c r="AN132" i="1" s="1"/>
  <c r="AB133" i="1"/>
  <c r="AN133" i="1" s="1"/>
  <c r="AB134" i="1"/>
  <c r="AN134" i="1" s="1"/>
  <c r="AB135" i="1"/>
  <c r="AN135" i="1" s="1"/>
  <c r="AB136" i="1"/>
  <c r="AN136" i="1" s="1"/>
  <c r="AB137" i="1"/>
  <c r="AN137" i="1" s="1"/>
  <c r="AB138" i="1"/>
  <c r="AN138" i="1" s="1"/>
  <c r="AB139" i="1"/>
  <c r="AN139" i="1" s="1"/>
  <c r="AB140" i="1"/>
  <c r="AN140" i="1" s="1"/>
  <c r="AB141" i="1"/>
  <c r="AN141" i="1" s="1"/>
  <c r="AB142" i="1"/>
  <c r="AN142" i="1" s="1"/>
  <c r="AB143" i="1"/>
  <c r="AN143" i="1" s="1"/>
  <c r="AB144" i="1"/>
  <c r="AN144" i="1" s="1"/>
  <c r="AB145" i="1"/>
  <c r="AN145" i="1" s="1"/>
  <c r="AB146" i="1"/>
  <c r="AN146" i="1" s="1"/>
  <c r="AB147" i="1"/>
  <c r="AN147" i="1" s="1"/>
  <c r="AB148" i="1"/>
  <c r="AN148" i="1" s="1"/>
  <c r="AB149" i="1"/>
  <c r="AN149" i="1" s="1"/>
  <c r="AB150" i="1"/>
  <c r="AN150" i="1" s="1"/>
  <c r="AB151" i="1"/>
  <c r="AN151" i="1" s="1"/>
  <c r="AB152" i="1"/>
  <c r="AN152" i="1" s="1"/>
  <c r="AB153" i="1"/>
  <c r="AN153" i="1" s="1"/>
  <c r="AB154" i="1"/>
  <c r="AN154" i="1" s="1"/>
  <c r="AB155" i="1"/>
  <c r="AN155" i="1" s="1"/>
  <c r="AB156" i="1"/>
  <c r="AN156" i="1" s="1"/>
  <c r="AB157" i="1"/>
  <c r="AN157" i="1" s="1"/>
  <c r="AB158" i="1"/>
  <c r="AN158" i="1" s="1"/>
  <c r="AB159" i="1"/>
  <c r="AN159" i="1" s="1"/>
  <c r="AB160" i="1"/>
  <c r="AN160" i="1" s="1"/>
  <c r="AB239" i="1"/>
  <c r="AN239" i="1" s="1"/>
  <c r="AB161" i="1"/>
  <c r="AN161" i="1" s="1"/>
  <c r="AB179" i="1"/>
  <c r="AN179" i="1" s="1"/>
  <c r="AB178" i="1"/>
  <c r="AN178" i="1" s="1"/>
  <c r="AB162" i="1"/>
  <c r="AN162" i="1" s="1"/>
  <c r="AB163" i="1"/>
  <c r="AN163" i="1" s="1"/>
  <c r="AB164" i="1"/>
  <c r="AN164" i="1" s="1"/>
  <c r="AB165" i="1"/>
  <c r="AN165" i="1" s="1"/>
  <c r="AB166" i="1"/>
  <c r="AN166" i="1" s="1"/>
  <c r="AB167" i="1"/>
  <c r="AN167" i="1" s="1"/>
  <c r="AB168" i="1"/>
  <c r="AN168" i="1" s="1"/>
  <c r="AB169" i="1"/>
  <c r="AN169" i="1" s="1"/>
  <c r="AB170" i="1"/>
  <c r="AN170" i="1" s="1"/>
  <c r="AB171" i="1"/>
  <c r="AN171" i="1" s="1"/>
  <c r="AB172" i="1"/>
  <c r="AN172" i="1" s="1"/>
  <c r="AB173" i="1"/>
  <c r="AN173" i="1" s="1"/>
  <c r="AB174" i="1"/>
  <c r="AN174" i="1" s="1"/>
  <c r="AB175" i="1"/>
  <c r="AN175" i="1" s="1"/>
  <c r="AB176" i="1"/>
  <c r="AN176" i="1" s="1"/>
  <c r="AB177" i="1"/>
  <c r="AN177" i="1" s="1"/>
  <c r="AB181" i="1"/>
  <c r="AN181" i="1" s="1"/>
  <c r="AB182" i="1"/>
  <c r="AN182" i="1" s="1"/>
  <c r="AB183" i="1"/>
  <c r="AN183" i="1" s="1"/>
  <c r="AB184" i="1"/>
  <c r="AN184" i="1" s="1"/>
  <c r="AB185" i="1"/>
  <c r="AN185" i="1" s="1"/>
  <c r="AB203" i="1"/>
  <c r="AN203" i="1" s="1"/>
  <c r="AB186" i="1"/>
  <c r="AN186" i="1" s="1"/>
  <c r="AB187" i="1"/>
  <c r="AN187" i="1" s="1"/>
  <c r="AB188" i="1"/>
  <c r="AN188" i="1" s="1"/>
  <c r="AB204" i="1"/>
  <c r="AN204" i="1" s="1"/>
  <c r="AB189" i="1"/>
  <c r="AN189" i="1" s="1"/>
  <c r="AB235" i="1"/>
  <c r="AN235" i="1" s="1"/>
  <c r="AB190" i="1"/>
  <c r="AN190" i="1" s="1"/>
  <c r="AB191" i="1"/>
  <c r="AN191" i="1" s="1"/>
  <c r="AB192" i="1"/>
  <c r="AN192" i="1" s="1"/>
  <c r="AB193" i="1"/>
  <c r="AN193" i="1" s="1"/>
  <c r="AB194" i="1"/>
  <c r="AN194" i="1" s="1"/>
  <c r="AB229" i="1"/>
  <c r="AN229" i="1" s="1"/>
  <c r="AB202" i="1"/>
  <c r="AN202" i="1" s="1"/>
  <c r="AB205" i="1"/>
  <c r="AN205" i="1" s="1"/>
  <c r="AB206" i="1"/>
  <c r="AN206" i="1" s="1"/>
  <c r="AB207" i="1"/>
  <c r="AN207" i="1" s="1"/>
  <c r="AB208" i="1"/>
  <c r="AN208" i="1" s="1"/>
  <c r="AB209" i="1"/>
  <c r="AN209" i="1" s="1"/>
  <c r="AB210" i="1"/>
  <c r="AN210" i="1" s="1"/>
  <c r="AB211" i="1"/>
  <c r="AN211" i="1" s="1"/>
  <c r="AB212" i="1"/>
  <c r="AN212" i="1" s="1"/>
  <c r="AB213" i="1"/>
  <c r="AN213" i="1" s="1"/>
  <c r="AB214" i="1"/>
  <c r="AN214" i="1" s="1"/>
  <c r="AB215" i="1"/>
  <c r="AN215" i="1" s="1"/>
  <c r="AB216" i="1"/>
  <c r="AN216" i="1" s="1"/>
  <c r="AB217" i="1"/>
  <c r="AN217" i="1" s="1"/>
  <c r="AB218" i="1"/>
  <c r="AN218" i="1" s="1"/>
  <c r="AB219" i="1"/>
  <c r="AN219" i="1" s="1"/>
  <c r="AB227" i="1"/>
  <c r="AN227" i="1" s="1"/>
  <c r="AB220" i="1"/>
  <c r="AN220" i="1" s="1"/>
  <c r="AB221" i="1"/>
  <c r="AN221" i="1" s="1"/>
  <c r="AB222" i="1"/>
  <c r="AN222" i="1" s="1"/>
  <c r="AB228" i="1"/>
  <c r="AN228" i="1" s="1"/>
  <c r="AB195" i="1"/>
  <c r="AN195" i="1" s="1"/>
  <c r="AB223" i="1"/>
  <c r="AN223" i="1" s="1"/>
  <c r="AB231" i="1"/>
  <c r="AN231" i="1" s="1"/>
  <c r="AB199" i="1"/>
  <c r="AN199" i="1" s="1"/>
  <c r="AB224" i="1"/>
  <c r="AN224" i="1" s="1"/>
  <c r="AB225" i="1"/>
  <c r="AN225" i="1" s="1"/>
  <c r="AB226" i="1"/>
  <c r="AN226" i="1" s="1"/>
  <c r="AB197" i="1"/>
  <c r="AN197" i="1" s="1"/>
  <c r="AB240" i="1"/>
  <c r="AN240" i="1" s="1"/>
  <c r="AB232" i="1"/>
  <c r="AN232" i="1" s="1"/>
  <c r="AB198" i="1"/>
  <c r="AN198" i="1" s="1"/>
  <c r="AB200" i="1"/>
  <c r="AN200" i="1" s="1"/>
  <c r="AB196" i="1"/>
  <c r="AN196" i="1" s="1"/>
  <c r="AB201" i="1"/>
  <c r="AN201" i="1" s="1"/>
  <c r="AB230" i="1"/>
  <c r="AN230" i="1" s="1"/>
  <c r="AB233" i="1"/>
  <c r="AN233" i="1" s="1"/>
  <c r="AB234" i="1"/>
  <c r="AN234" i="1" s="1"/>
  <c r="AB236" i="1"/>
  <c r="AN236" i="1" s="1"/>
  <c r="AB237" i="1"/>
  <c r="AN237" i="1" s="1"/>
  <c r="AB238" i="1"/>
  <c r="AN238" i="1" s="1"/>
  <c r="AB241" i="1"/>
  <c r="AN241" i="1" s="1"/>
  <c r="AB242" i="1"/>
  <c r="AN242" i="1" s="1"/>
  <c r="AB243" i="1"/>
  <c r="AN243" i="1" s="1"/>
  <c r="AB244" i="1"/>
  <c r="AN244" i="1" s="1"/>
  <c r="AB245" i="1"/>
  <c r="AN245" i="1" s="1"/>
  <c r="AC13" i="1"/>
  <c r="AO13" i="1" s="1"/>
  <c r="AC14" i="1"/>
  <c r="AO14" i="1" s="1"/>
  <c r="AC15" i="1"/>
  <c r="AO15" i="1" s="1"/>
  <c r="AC16" i="1"/>
  <c r="AO16" i="1" s="1"/>
  <c r="AC17" i="1"/>
  <c r="AO17" i="1" s="1"/>
  <c r="AC18" i="1"/>
  <c r="AO18" i="1" s="1"/>
  <c r="AC19" i="1"/>
  <c r="AO19" i="1" s="1"/>
  <c r="AC20" i="1"/>
  <c r="AO20" i="1" s="1"/>
  <c r="AC21" i="1"/>
  <c r="AO21" i="1" s="1"/>
  <c r="AC22" i="1"/>
  <c r="AO22" i="1" s="1"/>
  <c r="AC23" i="1"/>
  <c r="AO23" i="1" s="1"/>
  <c r="AC24" i="1"/>
  <c r="AO24" i="1" s="1"/>
  <c r="AC25" i="1"/>
  <c r="AO25" i="1" s="1"/>
  <c r="AC26" i="1"/>
  <c r="AO26" i="1" s="1"/>
  <c r="AC27" i="1"/>
  <c r="AO27" i="1" s="1"/>
  <c r="AC28" i="1"/>
  <c r="AO28" i="1" s="1"/>
  <c r="AC29" i="1"/>
  <c r="AO29" i="1" s="1"/>
  <c r="AC30" i="1"/>
  <c r="AO30" i="1" s="1"/>
  <c r="AC31" i="1"/>
  <c r="AO31" i="1" s="1"/>
  <c r="AC32" i="1"/>
  <c r="AO32" i="1" s="1"/>
  <c r="AC33" i="1"/>
  <c r="AO33" i="1" s="1"/>
  <c r="AC34" i="1"/>
  <c r="AO34" i="1" s="1"/>
  <c r="AC35" i="1"/>
  <c r="AO35" i="1" s="1"/>
  <c r="AC36" i="1"/>
  <c r="AO36" i="1" s="1"/>
  <c r="AC37" i="1"/>
  <c r="AO37" i="1" s="1"/>
  <c r="AC38" i="1"/>
  <c r="AO38" i="1" s="1"/>
  <c r="AC39" i="1"/>
  <c r="AO39" i="1" s="1"/>
  <c r="AC40" i="1"/>
  <c r="AO40" i="1" s="1"/>
  <c r="AC41" i="1"/>
  <c r="AO41" i="1" s="1"/>
  <c r="AC42" i="1"/>
  <c r="AO42" i="1" s="1"/>
  <c r="AC43" i="1"/>
  <c r="AO43" i="1" s="1"/>
  <c r="AC44" i="1"/>
  <c r="AO44" i="1" s="1"/>
  <c r="AC45" i="1"/>
  <c r="AO45" i="1" s="1"/>
  <c r="AC46" i="1"/>
  <c r="AO46" i="1" s="1"/>
  <c r="AC47" i="1"/>
  <c r="AO47" i="1" s="1"/>
  <c r="AC48" i="1"/>
  <c r="AO48" i="1" s="1"/>
  <c r="AC49" i="1"/>
  <c r="AO49" i="1" s="1"/>
  <c r="AC50" i="1"/>
  <c r="AO50" i="1" s="1"/>
  <c r="AC51" i="1"/>
  <c r="AO51" i="1" s="1"/>
  <c r="AC52" i="1"/>
  <c r="AO52" i="1" s="1"/>
  <c r="AC53" i="1"/>
  <c r="AO53" i="1" s="1"/>
  <c r="AC54" i="1"/>
  <c r="AO54" i="1" s="1"/>
  <c r="AC55" i="1"/>
  <c r="AO55" i="1" s="1"/>
  <c r="AC56" i="1"/>
  <c r="AO56" i="1" s="1"/>
  <c r="AC57" i="1"/>
  <c r="AO57" i="1" s="1"/>
  <c r="AC58" i="1"/>
  <c r="AO58" i="1" s="1"/>
  <c r="AC59" i="1"/>
  <c r="AO59" i="1" s="1"/>
  <c r="AC60" i="1"/>
  <c r="AO60" i="1" s="1"/>
  <c r="AC61" i="1"/>
  <c r="AO61" i="1" s="1"/>
  <c r="AC62" i="1"/>
  <c r="AO62" i="1" s="1"/>
  <c r="AC63" i="1"/>
  <c r="AO63" i="1" s="1"/>
  <c r="AC64" i="1"/>
  <c r="AO64" i="1" s="1"/>
  <c r="AC65" i="1"/>
  <c r="AO65" i="1" s="1"/>
  <c r="AC66" i="1"/>
  <c r="AO66" i="1" s="1"/>
  <c r="AC67" i="1"/>
  <c r="AO67" i="1" s="1"/>
  <c r="AC68" i="1"/>
  <c r="AO68" i="1" s="1"/>
  <c r="AC69" i="1"/>
  <c r="AO69" i="1" s="1"/>
  <c r="AC70" i="1"/>
  <c r="AO70" i="1" s="1"/>
  <c r="AC71" i="1"/>
  <c r="AO71" i="1" s="1"/>
  <c r="AC72" i="1"/>
  <c r="AO72" i="1" s="1"/>
  <c r="AC73" i="1"/>
  <c r="AO73" i="1" s="1"/>
  <c r="AC74" i="1"/>
  <c r="AO74" i="1" s="1"/>
  <c r="AC75" i="1"/>
  <c r="AO75" i="1" s="1"/>
  <c r="AC76" i="1"/>
  <c r="AO76" i="1" s="1"/>
  <c r="AC77" i="1"/>
  <c r="AO77" i="1" s="1"/>
  <c r="AC78" i="1"/>
  <c r="AO78" i="1" s="1"/>
  <c r="AC79" i="1"/>
  <c r="AO79" i="1" s="1"/>
  <c r="AC80" i="1"/>
  <c r="AO80" i="1" s="1"/>
  <c r="AC81" i="1"/>
  <c r="AO81" i="1" s="1"/>
  <c r="AC82" i="1"/>
  <c r="AO82" i="1" s="1"/>
  <c r="AC83" i="1"/>
  <c r="AO83" i="1" s="1"/>
  <c r="AC84" i="1"/>
  <c r="AO84" i="1" s="1"/>
  <c r="AC85" i="1"/>
  <c r="AO85" i="1" s="1"/>
  <c r="AC86" i="1"/>
  <c r="AO86" i="1" s="1"/>
  <c r="AC87" i="1"/>
  <c r="AO87" i="1" s="1"/>
  <c r="AC88" i="1"/>
  <c r="AO88" i="1" s="1"/>
  <c r="AC89" i="1"/>
  <c r="AO89" i="1" s="1"/>
  <c r="AC90" i="1"/>
  <c r="AO90" i="1" s="1"/>
  <c r="AC91" i="1"/>
  <c r="AO91" i="1" s="1"/>
  <c r="AC92" i="1"/>
  <c r="AO92" i="1" s="1"/>
  <c r="AC93" i="1"/>
  <c r="AO93" i="1" s="1"/>
  <c r="AC94" i="1"/>
  <c r="AO94" i="1" s="1"/>
  <c r="AC95" i="1"/>
  <c r="AO95" i="1" s="1"/>
  <c r="AC96" i="1"/>
  <c r="AO96" i="1" s="1"/>
  <c r="AC97" i="1"/>
  <c r="AO97" i="1" s="1"/>
  <c r="AC98" i="1"/>
  <c r="AO98" i="1" s="1"/>
  <c r="AC99" i="1"/>
  <c r="AO99" i="1" s="1"/>
  <c r="AC100" i="1"/>
  <c r="AO100" i="1" s="1"/>
  <c r="AC101" i="1"/>
  <c r="AO101" i="1" s="1"/>
  <c r="AC102" i="1"/>
  <c r="AO102" i="1" s="1"/>
  <c r="AC103" i="1"/>
  <c r="AO103" i="1" s="1"/>
  <c r="AC104" i="1"/>
  <c r="AO104" i="1" s="1"/>
  <c r="AC105" i="1"/>
  <c r="AO105" i="1" s="1"/>
  <c r="AC106" i="1"/>
  <c r="AO106" i="1" s="1"/>
  <c r="AC107" i="1"/>
  <c r="AO107" i="1" s="1"/>
  <c r="AC108" i="1"/>
  <c r="AO108" i="1" s="1"/>
  <c r="AC109" i="1"/>
  <c r="AO109" i="1" s="1"/>
  <c r="AC110" i="1"/>
  <c r="AO110" i="1" s="1"/>
  <c r="AC111" i="1"/>
  <c r="AO111" i="1" s="1"/>
  <c r="AC112" i="1"/>
  <c r="AO112" i="1" s="1"/>
  <c r="AC113" i="1"/>
  <c r="AO113" i="1" s="1"/>
  <c r="AC114" i="1"/>
  <c r="AO114" i="1" s="1"/>
  <c r="AC115" i="1"/>
  <c r="AO115" i="1" s="1"/>
  <c r="AC116" i="1"/>
  <c r="AO116" i="1" s="1"/>
  <c r="AC117" i="1"/>
  <c r="AO117" i="1" s="1"/>
  <c r="AC118" i="1"/>
  <c r="AO118" i="1" s="1"/>
  <c r="AC119" i="1"/>
  <c r="AO119" i="1" s="1"/>
  <c r="AC120" i="1"/>
  <c r="AO120" i="1" s="1"/>
  <c r="AC121" i="1"/>
  <c r="AO121" i="1" s="1"/>
  <c r="AC122" i="1"/>
  <c r="AO122" i="1" s="1"/>
  <c r="AC123" i="1"/>
  <c r="AO123" i="1" s="1"/>
  <c r="AC124" i="1"/>
  <c r="AO124" i="1" s="1"/>
  <c r="AC125" i="1"/>
  <c r="AO125" i="1" s="1"/>
  <c r="AC126" i="1"/>
  <c r="AO126" i="1" s="1"/>
  <c r="AC127" i="1"/>
  <c r="AO127" i="1" s="1"/>
  <c r="AC128" i="1"/>
  <c r="AO128" i="1" s="1"/>
  <c r="AC129" i="1"/>
  <c r="AO129" i="1" s="1"/>
  <c r="AC130" i="1"/>
  <c r="AO130" i="1" s="1"/>
  <c r="AC131" i="1"/>
  <c r="AO131" i="1" s="1"/>
  <c r="AC132" i="1"/>
  <c r="AO132" i="1" s="1"/>
  <c r="AC133" i="1"/>
  <c r="AO133" i="1" s="1"/>
  <c r="AC134" i="1"/>
  <c r="AO134" i="1" s="1"/>
  <c r="AC135" i="1"/>
  <c r="AO135" i="1" s="1"/>
  <c r="AC136" i="1"/>
  <c r="AO136" i="1" s="1"/>
  <c r="AC137" i="1"/>
  <c r="AO137" i="1" s="1"/>
  <c r="AC138" i="1"/>
  <c r="AO138" i="1" s="1"/>
  <c r="AC139" i="1"/>
  <c r="AO139" i="1" s="1"/>
  <c r="AC140" i="1"/>
  <c r="AO140" i="1" s="1"/>
  <c r="AC141" i="1"/>
  <c r="AO141" i="1" s="1"/>
  <c r="AC142" i="1"/>
  <c r="AO142" i="1" s="1"/>
  <c r="AC143" i="1"/>
  <c r="AO143" i="1" s="1"/>
  <c r="AC144" i="1"/>
  <c r="AO144" i="1" s="1"/>
  <c r="AC145" i="1"/>
  <c r="AO145" i="1" s="1"/>
  <c r="AC146" i="1"/>
  <c r="AO146" i="1" s="1"/>
  <c r="AC147" i="1"/>
  <c r="AO147" i="1" s="1"/>
  <c r="AC148" i="1"/>
  <c r="AO148" i="1" s="1"/>
  <c r="AC149" i="1"/>
  <c r="AO149" i="1" s="1"/>
  <c r="AC150" i="1"/>
  <c r="AO150" i="1" s="1"/>
  <c r="AC151" i="1"/>
  <c r="AO151" i="1" s="1"/>
  <c r="AC152" i="1"/>
  <c r="AO152" i="1" s="1"/>
  <c r="AC153" i="1"/>
  <c r="AO153" i="1" s="1"/>
  <c r="AC154" i="1"/>
  <c r="AO154" i="1" s="1"/>
  <c r="AC155" i="1"/>
  <c r="AO155" i="1" s="1"/>
  <c r="AC156" i="1"/>
  <c r="AO156" i="1" s="1"/>
  <c r="AC157" i="1"/>
  <c r="AO157" i="1" s="1"/>
  <c r="AC158" i="1"/>
  <c r="AO158" i="1" s="1"/>
  <c r="AC159" i="1"/>
  <c r="AO159" i="1" s="1"/>
  <c r="AC160" i="1"/>
  <c r="AO160" i="1" s="1"/>
  <c r="AC239" i="1"/>
  <c r="AO239" i="1" s="1"/>
  <c r="AC161" i="1"/>
  <c r="AO161" i="1" s="1"/>
  <c r="AC179" i="1"/>
  <c r="AO179" i="1" s="1"/>
  <c r="AC178" i="1"/>
  <c r="AO178" i="1" s="1"/>
  <c r="AC162" i="1"/>
  <c r="AO162" i="1" s="1"/>
  <c r="AC163" i="1"/>
  <c r="AO163" i="1" s="1"/>
  <c r="AC164" i="1"/>
  <c r="AO164" i="1" s="1"/>
  <c r="AC165" i="1"/>
  <c r="AO165" i="1" s="1"/>
  <c r="AC166" i="1"/>
  <c r="AO166" i="1" s="1"/>
  <c r="AC167" i="1"/>
  <c r="AO167" i="1" s="1"/>
  <c r="AC168" i="1"/>
  <c r="AO168" i="1" s="1"/>
  <c r="AC169" i="1"/>
  <c r="AO169" i="1" s="1"/>
  <c r="AC170" i="1"/>
  <c r="AO170" i="1" s="1"/>
  <c r="AC171" i="1"/>
  <c r="AO171" i="1" s="1"/>
  <c r="AC172" i="1"/>
  <c r="AO172" i="1" s="1"/>
  <c r="AC173" i="1"/>
  <c r="AO173" i="1" s="1"/>
  <c r="AC174" i="1"/>
  <c r="AO174" i="1" s="1"/>
  <c r="AC175" i="1"/>
  <c r="AO175" i="1" s="1"/>
  <c r="AC176" i="1"/>
  <c r="AO176" i="1" s="1"/>
  <c r="AC177" i="1"/>
  <c r="AO177" i="1" s="1"/>
  <c r="AC181" i="1"/>
  <c r="AO181" i="1" s="1"/>
  <c r="AC182" i="1"/>
  <c r="AO182" i="1" s="1"/>
  <c r="AC183" i="1"/>
  <c r="AO183" i="1" s="1"/>
  <c r="AC184" i="1"/>
  <c r="AO184" i="1" s="1"/>
  <c r="AC185" i="1"/>
  <c r="AO185" i="1" s="1"/>
  <c r="AC203" i="1"/>
  <c r="AO203" i="1" s="1"/>
  <c r="AC186" i="1"/>
  <c r="AO186" i="1" s="1"/>
  <c r="AC187" i="1"/>
  <c r="AO187" i="1" s="1"/>
  <c r="AC188" i="1"/>
  <c r="AO188" i="1" s="1"/>
  <c r="AC204" i="1"/>
  <c r="AO204" i="1" s="1"/>
  <c r="AC189" i="1"/>
  <c r="AO189" i="1" s="1"/>
  <c r="AC235" i="1"/>
  <c r="AO235" i="1" s="1"/>
  <c r="AC190" i="1"/>
  <c r="AO190" i="1" s="1"/>
  <c r="AC191" i="1"/>
  <c r="AO191" i="1" s="1"/>
  <c r="AC192" i="1"/>
  <c r="AO192" i="1" s="1"/>
  <c r="AC193" i="1"/>
  <c r="AO193" i="1" s="1"/>
  <c r="AC194" i="1"/>
  <c r="AO194" i="1" s="1"/>
  <c r="AC229" i="1"/>
  <c r="AO229" i="1" s="1"/>
  <c r="AC202" i="1"/>
  <c r="AO202" i="1" s="1"/>
  <c r="AC205" i="1"/>
  <c r="AO205" i="1" s="1"/>
  <c r="AC206" i="1"/>
  <c r="AO206" i="1" s="1"/>
  <c r="AC207" i="1"/>
  <c r="AO207" i="1" s="1"/>
  <c r="AC208" i="1"/>
  <c r="AO208" i="1" s="1"/>
  <c r="AC209" i="1"/>
  <c r="AO209" i="1" s="1"/>
  <c r="AC210" i="1"/>
  <c r="AO210" i="1" s="1"/>
  <c r="AC211" i="1"/>
  <c r="AO211" i="1" s="1"/>
  <c r="AC212" i="1"/>
  <c r="AO212" i="1" s="1"/>
  <c r="AC213" i="1"/>
  <c r="AO213" i="1" s="1"/>
  <c r="AC214" i="1"/>
  <c r="AO214" i="1" s="1"/>
  <c r="AC215" i="1"/>
  <c r="AO215" i="1" s="1"/>
  <c r="AC216" i="1"/>
  <c r="AO216" i="1" s="1"/>
  <c r="AC217" i="1"/>
  <c r="AO217" i="1" s="1"/>
  <c r="AC218" i="1"/>
  <c r="AO218" i="1" s="1"/>
  <c r="AC219" i="1"/>
  <c r="AO219" i="1" s="1"/>
  <c r="AC227" i="1"/>
  <c r="AO227" i="1" s="1"/>
  <c r="AC220" i="1"/>
  <c r="AO220" i="1" s="1"/>
  <c r="AC221" i="1"/>
  <c r="AO221" i="1" s="1"/>
  <c r="AC222" i="1"/>
  <c r="AO222" i="1" s="1"/>
  <c r="AC228" i="1"/>
  <c r="AO228" i="1" s="1"/>
  <c r="AC195" i="1"/>
  <c r="AO195" i="1" s="1"/>
  <c r="AC223" i="1"/>
  <c r="AO223" i="1" s="1"/>
  <c r="AC231" i="1"/>
  <c r="AO231" i="1" s="1"/>
  <c r="AC199" i="1"/>
  <c r="AO199" i="1" s="1"/>
  <c r="AC224" i="1"/>
  <c r="AO224" i="1" s="1"/>
  <c r="AC225" i="1"/>
  <c r="AO225" i="1" s="1"/>
  <c r="AC226" i="1"/>
  <c r="AO226" i="1" s="1"/>
  <c r="AC197" i="1"/>
  <c r="AO197" i="1" s="1"/>
  <c r="AC240" i="1"/>
  <c r="AO240" i="1" s="1"/>
  <c r="AC232" i="1"/>
  <c r="AO232" i="1" s="1"/>
  <c r="AC198" i="1"/>
  <c r="AO198" i="1" s="1"/>
  <c r="AC200" i="1"/>
  <c r="AO200" i="1" s="1"/>
  <c r="AC196" i="1"/>
  <c r="AO196" i="1" s="1"/>
  <c r="AC201" i="1"/>
  <c r="AO201" i="1" s="1"/>
  <c r="AC230" i="1"/>
  <c r="AO230" i="1" s="1"/>
  <c r="AC233" i="1"/>
  <c r="AO233" i="1" s="1"/>
  <c r="AC234" i="1"/>
  <c r="AO234" i="1" s="1"/>
  <c r="AC236" i="1"/>
  <c r="AO236" i="1" s="1"/>
  <c r="AC237" i="1"/>
  <c r="AO237" i="1" s="1"/>
  <c r="AC238" i="1"/>
  <c r="AO238" i="1" s="1"/>
  <c r="AC241" i="1"/>
  <c r="AO241" i="1" s="1"/>
  <c r="AC242" i="1"/>
  <c r="AO242" i="1" s="1"/>
  <c r="AC243" i="1"/>
  <c r="AO243" i="1" s="1"/>
  <c r="AC244" i="1"/>
  <c r="AO244" i="1" s="1"/>
  <c r="AC245" i="1"/>
  <c r="AO245" i="1" s="1"/>
  <c r="AD13" i="1"/>
  <c r="AP13" i="1" s="1"/>
  <c r="AD14" i="1"/>
  <c r="AP14" i="1" s="1"/>
  <c r="AD15" i="1"/>
  <c r="AP15" i="1" s="1"/>
  <c r="AD16" i="1"/>
  <c r="AP16" i="1" s="1"/>
  <c r="AD17" i="1"/>
  <c r="AP17" i="1" s="1"/>
  <c r="AD18" i="1"/>
  <c r="AP18" i="1" s="1"/>
  <c r="AD19" i="1"/>
  <c r="AP19" i="1" s="1"/>
  <c r="AD20" i="1"/>
  <c r="AP20" i="1" s="1"/>
  <c r="AD21" i="1"/>
  <c r="AP21" i="1" s="1"/>
  <c r="AD22" i="1"/>
  <c r="AP22" i="1" s="1"/>
  <c r="AD23" i="1"/>
  <c r="AP23" i="1" s="1"/>
  <c r="AD24" i="1"/>
  <c r="AP24" i="1" s="1"/>
  <c r="AD25" i="1"/>
  <c r="AP25" i="1" s="1"/>
  <c r="AD26" i="1"/>
  <c r="AP26" i="1" s="1"/>
  <c r="AD27" i="1"/>
  <c r="AP27" i="1" s="1"/>
  <c r="AD28" i="1"/>
  <c r="AP28" i="1" s="1"/>
  <c r="AD29" i="1"/>
  <c r="AP29" i="1" s="1"/>
  <c r="AD30" i="1"/>
  <c r="AP30" i="1" s="1"/>
  <c r="AD31" i="1"/>
  <c r="AP31" i="1" s="1"/>
  <c r="AD32" i="1"/>
  <c r="AP32" i="1" s="1"/>
  <c r="AD33" i="1"/>
  <c r="AP33" i="1" s="1"/>
  <c r="AD34" i="1"/>
  <c r="AP34" i="1" s="1"/>
  <c r="AD35" i="1"/>
  <c r="AP35" i="1" s="1"/>
  <c r="AD36" i="1"/>
  <c r="AP36" i="1" s="1"/>
  <c r="AD37" i="1"/>
  <c r="AP37" i="1" s="1"/>
  <c r="AD38" i="1"/>
  <c r="AP38" i="1" s="1"/>
  <c r="AD39" i="1"/>
  <c r="AP39" i="1" s="1"/>
  <c r="AD40" i="1"/>
  <c r="AP40" i="1" s="1"/>
  <c r="AD41" i="1"/>
  <c r="AP41" i="1" s="1"/>
  <c r="AD42" i="1"/>
  <c r="AP42" i="1" s="1"/>
  <c r="AD43" i="1"/>
  <c r="AP43" i="1" s="1"/>
  <c r="AD44" i="1"/>
  <c r="AP44" i="1" s="1"/>
  <c r="AD45" i="1"/>
  <c r="AP45" i="1" s="1"/>
  <c r="AD46" i="1"/>
  <c r="AP46" i="1" s="1"/>
  <c r="AD47" i="1"/>
  <c r="AP47" i="1" s="1"/>
  <c r="AD48" i="1"/>
  <c r="AP48" i="1" s="1"/>
  <c r="AD49" i="1"/>
  <c r="AP49" i="1" s="1"/>
  <c r="AD50" i="1"/>
  <c r="AP50" i="1" s="1"/>
  <c r="AD51" i="1"/>
  <c r="AP51" i="1" s="1"/>
  <c r="AD52" i="1"/>
  <c r="AP52" i="1" s="1"/>
  <c r="AD53" i="1"/>
  <c r="AP53" i="1" s="1"/>
  <c r="AD54" i="1"/>
  <c r="AP54" i="1" s="1"/>
  <c r="AD55" i="1"/>
  <c r="AP55" i="1" s="1"/>
  <c r="AD56" i="1"/>
  <c r="AP56" i="1" s="1"/>
  <c r="AD57" i="1"/>
  <c r="AP57" i="1" s="1"/>
  <c r="AD58" i="1"/>
  <c r="AP58" i="1" s="1"/>
  <c r="AD59" i="1"/>
  <c r="AP59" i="1" s="1"/>
  <c r="AD60" i="1"/>
  <c r="AP60" i="1" s="1"/>
  <c r="AD61" i="1"/>
  <c r="AP61" i="1" s="1"/>
  <c r="AD62" i="1"/>
  <c r="AP62" i="1" s="1"/>
  <c r="AD63" i="1"/>
  <c r="AP63" i="1" s="1"/>
  <c r="AD64" i="1"/>
  <c r="AP64" i="1" s="1"/>
  <c r="AD65" i="1"/>
  <c r="AP65" i="1" s="1"/>
  <c r="AD66" i="1"/>
  <c r="AP66" i="1" s="1"/>
  <c r="AD67" i="1"/>
  <c r="AP67" i="1" s="1"/>
  <c r="AD68" i="1"/>
  <c r="AP68" i="1" s="1"/>
  <c r="AD69" i="1"/>
  <c r="AP69" i="1" s="1"/>
  <c r="AD70" i="1"/>
  <c r="AP70" i="1" s="1"/>
  <c r="AD71" i="1"/>
  <c r="AP71" i="1" s="1"/>
  <c r="AD72" i="1"/>
  <c r="AP72" i="1" s="1"/>
  <c r="AD73" i="1"/>
  <c r="AP73" i="1" s="1"/>
  <c r="AD74" i="1"/>
  <c r="AP74" i="1" s="1"/>
  <c r="AD75" i="1"/>
  <c r="AP75" i="1" s="1"/>
  <c r="AD76" i="1"/>
  <c r="AP76" i="1" s="1"/>
  <c r="AD77" i="1"/>
  <c r="AP77" i="1" s="1"/>
  <c r="AD78" i="1"/>
  <c r="AP78" i="1" s="1"/>
  <c r="AD79" i="1"/>
  <c r="AP79" i="1" s="1"/>
  <c r="AD80" i="1"/>
  <c r="AP80" i="1" s="1"/>
  <c r="AD81" i="1"/>
  <c r="AP81" i="1" s="1"/>
  <c r="AD82" i="1"/>
  <c r="AP82" i="1" s="1"/>
  <c r="AD83" i="1"/>
  <c r="AP83" i="1" s="1"/>
  <c r="AD84" i="1"/>
  <c r="AP84" i="1" s="1"/>
  <c r="AD85" i="1"/>
  <c r="AP85" i="1" s="1"/>
  <c r="AD86" i="1"/>
  <c r="AP86" i="1" s="1"/>
  <c r="AD87" i="1"/>
  <c r="AP87" i="1" s="1"/>
  <c r="AD88" i="1"/>
  <c r="AP88" i="1" s="1"/>
  <c r="AD89" i="1"/>
  <c r="AP89" i="1" s="1"/>
  <c r="AD90" i="1"/>
  <c r="AP90" i="1" s="1"/>
  <c r="AD91" i="1"/>
  <c r="AP91" i="1" s="1"/>
  <c r="AD92" i="1"/>
  <c r="AP92" i="1" s="1"/>
  <c r="AD93" i="1"/>
  <c r="AP93" i="1" s="1"/>
  <c r="AD94" i="1"/>
  <c r="AP94" i="1" s="1"/>
  <c r="AD95" i="1"/>
  <c r="AP95" i="1" s="1"/>
  <c r="AD96" i="1"/>
  <c r="AP96" i="1" s="1"/>
  <c r="AD97" i="1"/>
  <c r="AP97" i="1" s="1"/>
  <c r="AD98" i="1"/>
  <c r="AP98" i="1" s="1"/>
  <c r="AD99" i="1"/>
  <c r="AP99" i="1" s="1"/>
  <c r="AD100" i="1"/>
  <c r="AP100" i="1" s="1"/>
  <c r="AD101" i="1"/>
  <c r="AP101" i="1" s="1"/>
  <c r="AD102" i="1"/>
  <c r="AP102" i="1" s="1"/>
  <c r="AD103" i="1"/>
  <c r="AP103" i="1" s="1"/>
  <c r="AD104" i="1"/>
  <c r="AP104" i="1" s="1"/>
  <c r="AD105" i="1"/>
  <c r="AP105" i="1" s="1"/>
  <c r="AD106" i="1"/>
  <c r="AP106" i="1" s="1"/>
  <c r="AD107" i="1"/>
  <c r="AP107" i="1" s="1"/>
  <c r="AD108" i="1"/>
  <c r="AP108" i="1" s="1"/>
  <c r="AD109" i="1"/>
  <c r="AP109" i="1" s="1"/>
  <c r="AD110" i="1"/>
  <c r="AP110" i="1" s="1"/>
  <c r="AD111" i="1"/>
  <c r="AP111" i="1" s="1"/>
  <c r="AD112" i="1"/>
  <c r="AP112" i="1" s="1"/>
  <c r="AD113" i="1"/>
  <c r="AP113" i="1" s="1"/>
  <c r="AD114" i="1"/>
  <c r="AP114" i="1" s="1"/>
  <c r="AD115" i="1"/>
  <c r="AP115" i="1" s="1"/>
  <c r="AD116" i="1"/>
  <c r="AP116" i="1" s="1"/>
  <c r="AD117" i="1"/>
  <c r="AP117" i="1" s="1"/>
  <c r="AD118" i="1"/>
  <c r="AP118" i="1" s="1"/>
  <c r="AD119" i="1"/>
  <c r="AP119" i="1" s="1"/>
  <c r="AD120" i="1"/>
  <c r="AP120" i="1" s="1"/>
  <c r="AD121" i="1"/>
  <c r="AP121" i="1" s="1"/>
  <c r="AD122" i="1"/>
  <c r="AP122" i="1" s="1"/>
  <c r="AD123" i="1"/>
  <c r="AP123" i="1" s="1"/>
  <c r="AD124" i="1"/>
  <c r="AP124" i="1" s="1"/>
  <c r="AD125" i="1"/>
  <c r="AP125" i="1" s="1"/>
  <c r="AD126" i="1"/>
  <c r="AP126" i="1" s="1"/>
  <c r="AD127" i="1"/>
  <c r="AP127" i="1" s="1"/>
  <c r="AD128" i="1"/>
  <c r="AP128" i="1" s="1"/>
  <c r="AD129" i="1"/>
  <c r="AP129" i="1" s="1"/>
  <c r="AD130" i="1"/>
  <c r="AP130" i="1" s="1"/>
  <c r="AD131" i="1"/>
  <c r="AP131" i="1" s="1"/>
  <c r="AD132" i="1"/>
  <c r="AP132" i="1" s="1"/>
  <c r="AD133" i="1"/>
  <c r="AP133" i="1" s="1"/>
  <c r="AD134" i="1"/>
  <c r="AP134" i="1" s="1"/>
  <c r="AD135" i="1"/>
  <c r="AP135" i="1" s="1"/>
  <c r="AD136" i="1"/>
  <c r="AP136" i="1" s="1"/>
  <c r="AD137" i="1"/>
  <c r="AP137" i="1" s="1"/>
  <c r="AD138" i="1"/>
  <c r="AP138" i="1" s="1"/>
  <c r="AD139" i="1"/>
  <c r="AP139" i="1" s="1"/>
  <c r="AD140" i="1"/>
  <c r="AP140" i="1" s="1"/>
  <c r="AD141" i="1"/>
  <c r="AP141" i="1" s="1"/>
  <c r="AD142" i="1"/>
  <c r="AP142" i="1" s="1"/>
  <c r="AD143" i="1"/>
  <c r="AP143" i="1" s="1"/>
  <c r="AD144" i="1"/>
  <c r="AP144" i="1" s="1"/>
  <c r="AD145" i="1"/>
  <c r="AP145" i="1" s="1"/>
  <c r="AD146" i="1"/>
  <c r="AP146" i="1" s="1"/>
  <c r="AD147" i="1"/>
  <c r="AP147" i="1" s="1"/>
  <c r="AD148" i="1"/>
  <c r="AP148" i="1" s="1"/>
  <c r="AD149" i="1"/>
  <c r="AP149" i="1" s="1"/>
  <c r="AD150" i="1"/>
  <c r="AP150" i="1" s="1"/>
  <c r="AD151" i="1"/>
  <c r="AP151" i="1" s="1"/>
  <c r="AD152" i="1"/>
  <c r="AP152" i="1" s="1"/>
  <c r="AD153" i="1"/>
  <c r="AP153" i="1" s="1"/>
  <c r="AD154" i="1"/>
  <c r="AP154" i="1" s="1"/>
  <c r="AD155" i="1"/>
  <c r="AP155" i="1" s="1"/>
  <c r="AD156" i="1"/>
  <c r="AP156" i="1" s="1"/>
  <c r="AD157" i="1"/>
  <c r="AP157" i="1" s="1"/>
  <c r="AD158" i="1"/>
  <c r="AP158" i="1" s="1"/>
  <c r="AD159" i="1"/>
  <c r="AP159" i="1" s="1"/>
  <c r="AD160" i="1"/>
  <c r="AP160" i="1" s="1"/>
  <c r="AD239" i="1"/>
  <c r="AP239" i="1" s="1"/>
  <c r="AD161" i="1"/>
  <c r="AP161" i="1" s="1"/>
  <c r="AD179" i="1"/>
  <c r="AP179" i="1" s="1"/>
  <c r="AD178" i="1"/>
  <c r="AP178" i="1" s="1"/>
  <c r="AD162" i="1"/>
  <c r="AP162" i="1" s="1"/>
  <c r="AD163" i="1"/>
  <c r="AP163" i="1" s="1"/>
  <c r="AD164" i="1"/>
  <c r="AP164" i="1" s="1"/>
  <c r="AD165" i="1"/>
  <c r="AP165" i="1" s="1"/>
  <c r="AD166" i="1"/>
  <c r="AP166" i="1" s="1"/>
  <c r="AD167" i="1"/>
  <c r="AP167" i="1" s="1"/>
  <c r="AD168" i="1"/>
  <c r="AP168" i="1" s="1"/>
  <c r="AD169" i="1"/>
  <c r="AP169" i="1" s="1"/>
  <c r="AD170" i="1"/>
  <c r="AP170" i="1" s="1"/>
  <c r="AD171" i="1"/>
  <c r="AP171" i="1" s="1"/>
  <c r="AD172" i="1"/>
  <c r="AP172" i="1" s="1"/>
  <c r="AD173" i="1"/>
  <c r="AP173" i="1" s="1"/>
  <c r="AD174" i="1"/>
  <c r="AP174" i="1" s="1"/>
  <c r="AD175" i="1"/>
  <c r="AP175" i="1" s="1"/>
  <c r="AD176" i="1"/>
  <c r="AP176" i="1" s="1"/>
  <c r="AD177" i="1"/>
  <c r="AP177" i="1" s="1"/>
  <c r="AD181" i="1"/>
  <c r="AP181" i="1" s="1"/>
  <c r="AD182" i="1"/>
  <c r="AP182" i="1" s="1"/>
  <c r="AD183" i="1"/>
  <c r="AP183" i="1" s="1"/>
  <c r="AD184" i="1"/>
  <c r="AP184" i="1" s="1"/>
  <c r="AD185" i="1"/>
  <c r="AP185" i="1" s="1"/>
  <c r="AD203" i="1"/>
  <c r="AP203" i="1" s="1"/>
  <c r="AD186" i="1"/>
  <c r="AP186" i="1" s="1"/>
  <c r="AD187" i="1"/>
  <c r="AP187" i="1" s="1"/>
  <c r="AD188" i="1"/>
  <c r="AP188" i="1" s="1"/>
  <c r="AD204" i="1"/>
  <c r="AP204" i="1" s="1"/>
  <c r="AD189" i="1"/>
  <c r="AP189" i="1" s="1"/>
  <c r="AD235" i="1"/>
  <c r="AP235" i="1" s="1"/>
  <c r="AD190" i="1"/>
  <c r="AP190" i="1" s="1"/>
  <c r="AD191" i="1"/>
  <c r="AP191" i="1" s="1"/>
  <c r="AD192" i="1"/>
  <c r="AP192" i="1" s="1"/>
  <c r="AD193" i="1"/>
  <c r="AP193" i="1" s="1"/>
  <c r="AD194" i="1"/>
  <c r="AP194" i="1" s="1"/>
  <c r="AD229" i="1"/>
  <c r="AP229" i="1" s="1"/>
  <c r="AD202" i="1"/>
  <c r="AP202" i="1" s="1"/>
  <c r="AD205" i="1"/>
  <c r="AP205" i="1" s="1"/>
  <c r="AD206" i="1"/>
  <c r="AP206" i="1" s="1"/>
  <c r="AD207" i="1"/>
  <c r="AP207" i="1" s="1"/>
  <c r="AD208" i="1"/>
  <c r="AP208" i="1" s="1"/>
  <c r="AD209" i="1"/>
  <c r="AP209" i="1" s="1"/>
  <c r="AD210" i="1"/>
  <c r="AP210" i="1" s="1"/>
  <c r="AD211" i="1"/>
  <c r="AP211" i="1" s="1"/>
  <c r="AD212" i="1"/>
  <c r="AP212" i="1" s="1"/>
  <c r="AD213" i="1"/>
  <c r="AP213" i="1" s="1"/>
  <c r="AD214" i="1"/>
  <c r="AP214" i="1" s="1"/>
  <c r="AD215" i="1"/>
  <c r="AP215" i="1" s="1"/>
  <c r="AD216" i="1"/>
  <c r="AP216" i="1" s="1"/>
  <c r="AD217" i="1"/>
  <c r="AP217" i="1" s="1"/>
  <c r="AD218" i="1"/>
  <c r="AP218" i="1" s="1"/>
  <c r="AD219" i="1"/>
  <c r="AP219" i="1" s="1"/>
  <c r="AD227" i="1"/>
  <c r="AP227" i="1" s="1"/>
  <c r="AD220" i="1"/>
  <c r="AP220" i="1" s="1"/>
  <c r="AD221" i="1"/>
  <c r="AP221" i="1" s="1"/>
  <c r="AD222" i="1"/>
  <c r="AP222" i="1" s="1"/>
  <c r="AD228" i="1"/>
  <c r="AP228" i="1" s="1"/>
  <c r="AD195" i="1"/>
  <c r="AP195" i="1" s="1"/>
  <c r="AD223" i="1"/>
  <c r="AP223" i="1" s="1"/>
  <c r="AD231" i="1"/>
  <c r="AP231" i="1" s="1"/>
  <c r="AD199" i="1"/>
  <c r="AP199" i="1" s="1"/>
  <c r="AD224" i="1"/>
  <c r="AP224" i="1" s="1"/>
  <c r="AD225" i="1"/>
  <c r="AP225" i="1" s="1"/>
  <c r="AD226" i="1"/>
  <c r="AP226" i="1" s="1"/>
  <c r="AD197" i="1"/>
  <c r="AP197" i="1" s="1"/>
  <c r="AD240" i="1"/>
  <c r="AP240" i="1" s="1"/>
  <c r="AD232" i="1"/>
  <c r="AP232" i="1" s="1"/>
  <c r="AD198" i="1"/>
  <c r="AP198" i="1" s="1"/>
  <c r="AD200" i="1"/>
  <c r="AP200" i="1" s="1"/>
  <c r="AD196" i="1"/>
  <c r="AP196" i="1" s="1"/>
  <c r="AD201" i="1"/>
  <c r="AP201" i="1" s="1"/>
  <c r="AD230" i="1"/>
  <c r="AP230" i="1" s="1"/>
  <c r="AD233" i="1"/>
  <c r="AP233" i="1" s="1"/>
  <c r="AD234" i="1"/>
  <c r="AP234" i="1" s="1"/>
  <c r="AD236" i="1"/>
  <c r="AP236" i="1" s="1"/>
  <c r="AD237" i="1"/>
  <c r="AP237" i="1" s="1"/>
  <c r="AD238" i="1"/>
  <c r="AP238" i="1" s="1"/>
  <c r="AD241" i="1"/>
  <c r="AP241" i="1" s="1"/>
  <c r="AD242" i="1"/>
  <c r="AP242" i="1" s="1"/>
  <c r="AD243" i="1"/>
  <c r="AP243" i="1" s="1"/>
  <c r="AD244" i="1"/>
  <c r="AP244" i="1" s="1"/>
  <c r="AD245" i="1"/>
  <c r="AP245" i="1" s="1"/>
  <c r="AE13" i="1"/>
  <c r="AQ13" i="1" s="1"/>
  <c r="AE14" i="1"/>
  <c r="AQ14" i="1" s="1"/>
  <c r="AE15" i="1"/>
  <c r="AQ15" i="1" s="1"/>
  <c r="AE16" i="1"/>
  <c r="AQ16" i="1" s="1"/>
  <c r="AE17" i="1"/>
  <c r="AQ17" i="1" s="1"/>
  <c r="AE18" i="1"/>
  <c r="AQ18" i="1" s="1"/>
  <c r="AE19" i="1"/>
  <c r="AQ19" i="1" s="1"/>
  <c r="AE20" i="1"/>
  <c r="AQ20" i="1" s="1"/>
  <c r="AE21" i="1"/>
  <c r="AQ21" i="1" s="1"/>
  <c r="AE22" i="1"/>
  <c r="AQ22" i="1" s="1"/>
  <c r="AE23" i="1"/>
  <c r="AQ23" i="1" s="1"/>
  <c r="AE24" i="1"/>
  <c r="AQ24" i="1" s="1"/>
  <c r="AE25" i="1"/>
  <c r="AQ25" i="1" s="1"/>
  <c r="AE26" i="1"/>
  <c r="AQ26" i="1" s="1"/>
  <c r="AE27" i="1"/>
  <c r="AQ27" i="1" s="1"/>
  <c r="AE28" i="1"/>
  <c r="AQ28" i="1" s="1"/>
  <c r="AE29" i="1"/>
  <c r="AQ29" i="1" s="1"/>
  <c r="AE30" i="1"/>
  <c r="AQ30" i="1" s="1"/>
  <c r="AE31" i="1"/>
  <c r="AQ31" i="1" s="1"/>
  <c r="AE32" i="1"/>
  <c r="AQ32" i="1" s="1"/>
  <c r="AE33" i="1"/>
  <c r="AQ33" i="1" s="1"/>
  <c r="AE34" i="1"/>
  <c r="AQ34" i="1" s="1"/>
  <c r="AE35" i="1"/>
  <c r="AQ35" i="1" s="1"/>
  <c r="AE36" i="1"/>
  <c r="AQ36" i="1" s="1"/>
  <c r="AE37" i="1"/>
  <c r="AQ37" i="1" s="1"/>
  <c r="AE38" i="1"/>
  <c r="AQ38" i="1" s="1"/>
  <c r="AE39" i="1"/>
  <c r="AQ39" i="1" s="1"/>
  <c r="AE40" i="1"/>
  <c r="AQ40" i="1" s="1"/>
  <c r="AE41" i="1"/>
  <c r="AQ41" i="1" s="1"/>
  <c r="AE42" i="1"/>
  <c r="AQ42" i="1" s="1"/>
  <c r="AE43" i="1"/>
  <c r="AQ43" i="1" s="1"/>
  <c r="AE44" i="1"/>
  <c r="AQ44" i="1" s="1"/>
  <c r="AE45" i="1"/>
  <c r="AQ45" i="1" s="1"/>
  <c r="AE46" i="1"/>
  <c r="AQ46" i="1" s="1"/>
  <c r="AE47" i="1"/>
  <c r="AQ47" i="1" s="1"/>
  <c r="AE48" i="1"/>
  <c r="AQ48" i="1" s="1"/>
  <c r="AE49" i="1"/>
  <c r="AQ49" i="1" s="1"/>
  <c r="AE50" i="1"/>
  <c r="AQ50" i="1" s="1"/>
  <c r="AE51" i="1"/>
  <c r="AQ51" i="1" s="1"/>
  <c r="AE52" i="1"/>
  <c r="AQ52" i="1" s="1"/>
  <c r="AE53" i="1"/>
  <c r="AQ53" i="1" s="1"/>
  <c r="AE54" i="1"/>
  <c r="AQ54" i="1" s="1"/>
  <c r="AE55" i="1"/>
  <c r="AQ55" i="1" s="1"/>
  <c r="AE56" i="1"/>
  <c r="AQ56" i="1" s="1"/>
  <c r="AE57" i="1"/>
  <c r="AQ57" i="1" s="1"/>
  <c r="AE58" i="1"/>
  <c r="AQ58" i="1" s="1"/>
  <c r="AE59" i="1"/>
  <c r="AQ59" i="1" s="1"/>
  <c r="AE60" i="1"/>
  <c r="AQ60" i="1" s="1"/>
  <c r="AE61" i="1"/>
  <c r="AQ61" i="1" s="1"/>
  <c r="AE62" i="1"/>
  <c r="AQ62" i="1" s="1"/>
  <c r="AE63" i="1"/>
  <c r="AQ63" i="1" s="1"/>
  <c r="AE64" i="1"/>
  <c r="AQ64" i="1" s="1"/>
  <c r="AE65" i="1"/>
  <c r="AQ65" i="1" s="1"/>
  <c r="AE66" i="1"/>
  <c r="AQ66" i="1" s="1"/>
  <c r="AE67" i="1"/>
  <c r="AQ67" i="1" s="1"/>
  <c r="AE68" i="1"/>
  <c r="AQ68" i="1" s="1"/>
  <c r="AE69" i="1"/>
  <c r="AQ69" i="1" s="1"/>
  <c r="AE70" i="1"/>
  <c r="AQ70" i="1" s="1"/>
  <c r="AE71" i="1"/>
  <c r="AQ71" i="1" s="1"/>
  <c r="AE72" i="1"/>
  <c r="AQ72" i="1" s="1"/>
  <c r="AE73" i="1"/>
  <c r="AQ73" i="1" s="1"/>
  <c r="AE74" i="1"/>
  <c r="AQ74" i="1" s="1"/>
  <c r="AE75" i="1"/>
  <c r="AQ75" i="1" s="1"/>
  <c r="AE76" i="1"/>
  <c r="AQ76" i="1" s="1"/>
  <c r="AE77" i="1"/>
  <c r="AQ77" i="1" s="1"/>
  <c r="AE78" i="1"/>
  <c r="AQ78" i="1" s="1"/>
  <c r="AE79" i="1"/>
  <c r="AQ79" i="1" s="1"/>
  <c r="AE80" i="1"/>
  <c r="AQ80" i="1" s="1"/>
  <c r="AE81" i="1"/>
  <c r="AQ81" i="1" s="1"/>
  <c r="AE82" i="1"/>
  <c r="AQ82" i="1" s="1"/>
  <c r="AE83" i="1"/>
  <c r="AQ83" i="1" s="1"/>
  <c r="AE84" i="1"/>
  <c r="AQ84" i="1" s="1"/>
  <c r="AE85" i="1"/>
  <c r="AQ85" i="1" s="1"/>
  <c r="AE86" i="1"/>
  <c r="AQ86" i="1" s="1"/>
  <c r="AE87" i="1"/>
  <c r="AQ87" i="1" s="1"/>
  <c r="AE88" i="1"/>
  <c r="AQ88" i="1" s="1"/>
  <c r="AE89" i="1"/>
  <c r="AQ89" i="1" s="1"/>
  <c r="AE90" i="1"/>
  <c r="AQ90" i="1" s="1"/>
  <c r="AE91" i="1"/>
  <c r="AQ91" i="1" s="1"/>
  <c r="AE92" i="1"/>
  <c r="AQ92" i="1" s="1"/>
  <c r="AE93" i="1"/>
  <c r="AQ93" i="1" s="1"/>
  <c r="AE94" i="1"/>
  <c r="AQ94" i="1" s="1"/>
  <c r="AE95" i="1"/>
  <c r="AQ95" i="1" s="1"/>
  <c r="AE96" i="1"/>
  <c r="AQ96" i="1" s="1"/>
  <c r="AE97" i="1"/>
  <c r="AQ97" i="1" s="1"/>
  <c r="AE98" i="1"/>
  <c r="AQ98" i="1" s="1"/>
  <c r="AE99" i="1"/>
  <c r="AQ99" i="1" s="1"/>
  <c r="AE100" i="1"/>
  <c r="AQ100" i="1" s="1"/>
  <c r="AE101" i="1"/>
  <c r="AQ101" i="1" s="1"/>
  <c r="AE102" i="1"/>
  <c r="AQ102" i="1" s="1"/>
  <c r="AE103" i="1"/>
  <c r="AQ103" i="1" s="1"/>
  <c r="AE104" i="1"/>
  <c r="AQ104" i="1" s="1"/>
  <c r="AE105" i="1"/>
  <c r="AQ105" i="1" s="1"/>
  <c r="AE106" i="1"/>
  <c r="AQ106" i="1" s="1"/>
  <c r="AE107" i="1"/>
  <c r="AQ107" i="1" s="1"/>
  <c r="AE108" i="1"/>
  <c r="AQ108" i="1" s="1"/>
  <c r="AE109" i="1"/>
  <c r="AQ109" i="1" s="1"/>
  <c r="AE110" i="1"/>
  <c r="AQ110" i="1" s="1"/>
  <c r="AE111" i="1"/>
  <c r="AQ111" i="1" s="1"/>
  <c r="AE112" i="1"/>
  <c r="AQ112" i="1" s="1"/>
  <c r="AE113" i="1"/>
  <c r="AQ113" i="1" s="1"/>
  <c r="AE114" i="1"/>
  <c r="AQ114" i="1" s="1"/>
  <c r="AE115" i="1"/>
  <c r="AQ115" i="1" s="1"/>
  <c r="AE116" i="1"/>
  <c r="AQ116" i="1" s="1"/>
  <c r="AE117" i="1"/>
  <c r="AQ117" i="1" s="1"/>
  <c r="AE118" i="1"/>
  <c r="AQ118" i="1" s="1"/>
  <c r="AE119" i="1"/>
  <c r="AQ119" i="1" s="1"/>
  <c r="AE120" i="1"/>
  <c r="AQ120" i="1" s="1"/>
  <c r="AE121" i="1"/>
  <c r="AQ121" i="1" s="1"/>
  <c r="AE122" i="1"/>
  <c r="AQ122" i="1" s="1"/>
  <c r="AE123" i="1"/>
  <c r="AQ123" i="1" s="1"/>
  <c r="AE124" i="1"/>
  <c r="AQ124" i="1" s="1"/>
  <c r="AE125" i="1"/>
  <c r="AQ125" i="1" s="1"/>
  <c r="AE126" i="1"/>
  <c r="AQ126" i="1" s="1"/>
  <c r="AE127" i="1"/>
  <c r="AQ127" i="1" s="1"/>
  <c r="AE128" i="1"/>
  <c r="AQ128" i="1" s="1"/>
  <c r="AE129" i="1"/>
  <c r="AQ129" i="1" s="1"/>
  <c r="AE130" i="1"/>
  <c r="AQ130" i="1" s="1"/>
  <c r="AE131" i="1"/>
  <c r="AQ131" i="1" s="1"/>
  <c r="AE132" i="1"/>
  <c r="AQ132" i="1" s="1"/>
  <c r="AE133" i="1"/>
  <c r="AQ133" i="1" s="1"/>
  <c r="AE134" i="1"/>
  <c r="AQ134" i="1" s="1"/>
  <c r="AE135" i="1"/>
  <c r="AQ135" i="1" s="1"/>
  <c r="AE136" i="1"/>
  <c r="AQ136" i="1" s="1"/>
  <c r="AE137" i="1"/>
  <c r="AQ137" i="1" s="1"/>
  <c r="AE138" i="1"/>
  <c r="AQ138" i="1" s="1"/>
  <c r="AE139" i="1"/>
  <c r="AQ139" i="1" s="1"/>
  <c r="AE140" i="1"/>
  <c r="AQ140" i="1" s="1"/>
  <c r="AE141" i="1"/>
  <c r="AQ141" i="1" s="1"/>
  <c r="AE142" i="1"/>
  <c r="AQ142" i="1" s="1"/>
  <c r="AE143" i="1"/>
  <c r="AQ143" i="1" s="1"/>
  <c r="AE144" i="1"/>
  <c r="AQ144" i="1" s="1"/>
  <c r="AE145" i="1"/>
  <c r="AQ145" i="1" s="1"/>
  <c r="AE146" i="1"/>
  <c r="AQ146" i="1" s="1"/>
  <c r="AE147" i="1"/>
  <c r="AQ147" i="1" s="1"/>
  <c r="AE148" i="1"/>
  <c r="AQ148" i="1" s="1"/>
  <c r="AE149" i="1"/>
  <c r="AQ149" i="1" s="1"/>
  <c r="AE150" i="1"/>
  <c r="AQ150" i="1" s="1"/>
  <c r="AE151" i="1"/>
  <c r="AQ151" i="1" s="1"/>
  <c r="AE152" i="1"/>
  <c r="AQ152" i="1" s="1"/>
  <c r="AE153" i="1"/>
  <c r="AQ153" i="1" s="1"/>
  <c r="AE154" i="1"/>
  <c r="AQ154" i="1" s="1"/>
  <c r="AE155" i="1"/>
  <c r="AQ155" i="1" s="1"/>
  <c r="AE156" i="1"/>
  <c r="AQ156" i="1" s="1"/>
  <c r="AE157" i="1"/>
  <c r="AQ157" i="1" s="1"/>
  <c r="AE158" i="1"/>
  <c r="AQ158" i="1" s="1"/>
  <c r="AE159" i="1"/>
  <c r="AQ159" i="1" s="1"/>
  <c r="AE160" i="1"/>
  <c r="AQ160" i="1" s="1"/>
  <c r="AE239" i="1"/>
  <c r="AQ239" i="1" s="1"/>
  <c r="AE161" i="1"/>
  <c r="AQ161" i="1" s="1"/>
  <c r="AE179" i="1"/>
  <c r="AQ179" i="1" s="1"/>
  <c r="AE178" i="1"/>
  <c r="AQ178" i="1" s="1"/>
  <c r="AE162" i="1"/>
  <c r="AQ162" i="1" s="1"/>
  <c r="AE163" i="1"/>
  <c r="AQ163" i="1" s="1"/>
  <c r="AE164" i="1"/>
  <c r="AQ164" i="1" s="1"/>
  <c r="AE165" i="1"/>
  <c r="AQ165" i="1" s="1"/>
  <c r="AE166" i="1"/>
  <c r="AQ166" i="1" s="1"/>
  <c r="AE167" i="1"/>
  <c r="AQ167" i="1" s="1"/>
  <c r="AE168" i="1"/>
  <c r="AQ168" i="1" s="1"/>
  <c r="AE169" i="1"/>
  <c r="AQ169" i="1" s="1"/>
  <c r="AE170" i="1"/>
  <c r="AQ170" i="1" s="1"/>
  <c r="AE171" i="1"/>
  <c r="AQ171" i="1" s="1"/>
  <c r="AE172" i="1"/>
  <c r="AQ172" i="1" s="1"/>
  <c r="AE173" i="1"/>
  <c r="AQ173" i="1" s="1"/>
  <c r="AE174" i="1"/>
  <c r="AQ174" i="1" s="1"/>
  <c r="AE175" i="1"/>
  <c r="AQ175" i="1" s="1"/>
  <c r="AE176" i="1"/>
  <c r="AQ176" i="1" s="1"/>
  <c r="AE177" i="1"/>
  <c r="AQ177" i="1" s="1"/>
  <c r="AE181" i="1"/>
  <c r="AQ181" i="1" s="1"/>
  <c r="AE182" i="1"/>
  <c r="AQ182" i="1" s="1"/>
  <c r="AE183" i="1"/>
  <c r="AQ183" i="1" s="1"/>
  <c r="AE184" i="1"/>
  <c r="AQ184" i="1" s="1"/>
  <c r="AE185" i="1"/>
  <c r="AQ185" i="1" s="1"/>
  <c r="AE203" i="1"/>
  <c r="AQ203" i="1" s="1"/>
  <c r="AE186" i="1"/>
  <c r="AQ186" i="1" s="1"/>
  <c r="AE187" i="1"/>
  <c r="AQ187" i="1" s="1"/>
  <c r="AE188" i="1"/>
  <c r="AQ188" i="1" s="1"/>
  <c r="AE204" i="1"/>
  <c r="AQ204" i="1" s="1"/>
  <c r="AE189" i="1"/>
  <c r="AQ189" i="1" s="1"/>
  <c r="AE235" i="1"/>
  <c r="AQ235" i="1" s="1"/>
  <c r="AE190" i="1"/>
  <c r="AQ190" i="1" s="1"/>
  <c r="AE191" i="1"/>
  <c r="AQ191" i="1" s="1"/>
  <c r="AE192" i="1"/>
  <c r="AQ192" i="1" s="1"/>
  <c r="AE193" i="1"/>
  <c r="AQ193" i="1" s="1"/>
  <c r="AE194" i="1"/>
  <c r="AQ194" i="1" s="1"/>
  <c r="AE229" i="1"/>
  <c r="AQ229" i="1" s="1"/>
  <c r="AE202" i="1"/>
  <c r="AQ202" i="1" s="1"/>
  <c r="AE205" i="1"/>
  <c r="AQ205" i="1" s="1"/>
  <c r="AE206" i="1"/>
  <c r="AQ206" i="1" s="1"/>
  <c r="AE207" i="1"/>
  <c r="AQ207" i="1" s="1"/>
  <c r="AE208" i="1"/>
  <c r="AQ208" i="1" s="1"/>
  <c r="AE209" i="1"/>
  <c r="AQ209" i="1" s="1"/>
  <c r="AE210" i="1"/>
  <c r="AQ210" i="1" s="1"/>
  <c r="AE211" i="1"/>
  <c r="AQ211" i="1" s="1"/>
  <c r="AE212" i="1"/>
  <c r="AQ212" i="1" s="1"/>
  <c r="AE213" i="1"/>
  <c r="AQ213" i="1" s="1"/>
  <c r="AE214" i="1"/>
  <c r="AQ214" i="1" s="1"/>
  <c r="AE215" i="1"/>
  <c r="AQ215" i="1" s="1"/>
  <c r="AE216" i="1"/>
  <c r="AQ216" i="1" s="1"/>
  <c r="AE217" i="1"/>
  <c r="AQ217" i="1" s="1"/>
  <c r="AE218" i="1"/>
  <c r="AQ218" i="1" s="1"/>
  <c r="AE219" i="1"/>
  <c r="AQ219" i="1" s="1"/>
  <c r="AE227" i="1"/>
  <c r="AQ227" i="1" s="1"/>
  <c r="AE220" i="1"/>
  <c r="AQ220" i="1" s="1"/>
  <c r="AE221" i="1"/>
  <c r="AQ221" i="1" s="1"/>
  <c r="AE222" i="1"/>
  <c r="AQ222" i="1" s="1"/>
  <c r="AE228" i="1"/>
  <c r="AQ228" i="1" s="1"/>
  <c r="AE195" i="1"/>
  <c r="AQ195" i="1" s="1"/>
  <c r="AE223" i="1"/>
  <c r="AQ223" i="1" s="1"/>
  <c r="AE231" i="1"/>
  <c r="AQ231" i="1" s="1"/>
  <c r="AE199" i="1"/>
  <c r="AQ199" i="1" s="1"/>
  <c r="AE224" i="1"/>
  <c r="AQ224" i="1" s="1"/>
  <c r="AE225" i="1"/>
  <c r="AQ225" i="1" s="1"/>
  <c r="AE226" i="1"/>
  <c r="AQ226" i="1" s="1"/>
  <c r="AE197" i="1"/>
  <c r="AQ197" i="1" s="1"/>
  <c r="AE240" i="1"/>
  <c r="AQ240" i="1" s="1"/>
  <c r="AE232" i="1"/>
  <c r="AQ232" i="1" s="1"/>
  <c r="AE198" i="1"/>
  <c r="AQ198" i="1" s="1"/>
  <c r="AE200" i="1"/>
  <c r="AQ200" i="1" s="1"/>
  <c r="AE196" i="1"/>
  <c r="AQ196" i="1" s="1"/>
  <c r="AE201" i="1"/>
  <c r="AQ201" i="1" s="1"/>
  <c r="AE230" i="1"/>
  <c r="AQ230" i="1" s="1"/>
  <c r="AE233" i="1"/>
  <c r="AQ233" i="1" s="1"/>
  <c r="AE234" i="1"/>
  <c r="AQ234" i="1" s="1"/>
  <c r="AE236" i="1"/>
  <c r="AQ236" i="1" s="1"/>
  <c r="AE237" i="1"/>
  <c r="AQ237" i="1" s="1"/>
  <c r="AE238" i="1"/>
  <c r="AQ238" i="1" s="1"/>
  <c r="AE241" i="1"/>
  <c r="AQ241" i="1" s="1"/>
  <c r="AE242" i="1"/>
  <c r="AQ242" i="1" s="1"/>
  <c r="AE243" i="1"/>
  <c r="AQ243" i="1" s="1"/>
  <c r="AE244" i="1"/>
  <c r="AQ244" i="1" s="1"/>
  <c r="AE245" i="1"/>
  <c r="AQ245" i="1" s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239" i="1"/>
  <c r="AS161" i="1"/>
  <c r="AS179" i="1"/>
  <c r="AS178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80" i="1"/>
  <c r="AS181" i="1"/>
  <c r="AS182" i="1"/>
  <c r="AS183" i="1"/>
  <c r="AS184" i="1"/>
  <c r="AS185" i="1"/>
  <c r="AS203" i="1"/>
  <c r="AS186" i="1"/>
  <c r="AS187" i="1"/>
  <c r="AS188" i="1"/>
  <c r="AS204" i="1"/>
  <c r="AS189" i="1"/>
  <c r="AS235" i="1"/>
  <c r="AS190" i="1"/>
  <c r="AS191" i="1"/>
  <c r="AS192" i="1"/>
  <c r="AS193" i="1"/>
  <c r="AS194" i="1"/>
  <c r="AS229" i="1"/>
  <c r="AS202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7" i="1"/>
  <c r="AS220" i="1"/>
  <c r="AS221" i="1"/>
  <c r="AS222" i="1"/>
  <c r="AS228" i="1"/>
  <c r="AS195" i="1"/>
  <c r="AS223" i="1"/>
  <c r="AS231" i="1"/>
  <c r="AS199" i="1"/>
  <c r="AS224" i="1"/>
  <c r="AS225" i="1"/>
  <c r="AS226" i="1"/>
  <c r="AS197" i="1"/>
  <c r="AS240" i="1"/>
  <c r="AS232" i="1"/>
  <c r="AS198" i="1"/>
  <c r="AS200" i="1"/>
  <c r="AS196" i="1"/>
  <c r="AS201" i="1"/>
  <c r="AS230" i="1"/>
  <c r="AS233" i="1"/>
  <c r="AS234" i="1"/>
  <c r="AS236" i="1"/>
  <c r="AS237" i="1"/>
  <c r="AS238" i="1"/>
  <c r="AS241" i="1"/>
  <c r="AS242" i="1"/>
  <c r="AS243" i="1"/>
  <c r="AS244" i="1"/>
  <c r="AS245" i="1"/>
  <c r="AT248" i="1"/>
  <c r="D30" i="5" s="1"/>
  <c r="E30" i="5" s="1"/>
  <c r="AU248" i="1"/>
  <c r="AV248" i="1"/>
  <c r="H6" i="7" s="1"/>
  <c r="AW248" i="1"/>
  <c r="AX248" i="1"/>
  <c r="AY248" i="1"/>
  <c r="AZ248" i="1"/>
  <c r="BA248" i="1"/>
  <c r="D29" i="5" s="1"/>
  <c r="E29" i="5" s="1"/>
  <c r="Y248" i="1"/>
  <c r="AI248" i="1"/>
  <c r="W248" i="1"/>
  <c r="BB246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E7" i="5"/>
  <c r="E18" i="5"/>
  <c r="E19" i="5"/>
  <c r="E20" i="5"/>
  <c r="E21" i="5"/>
  <c r="E23" i="5"/>
  <c r="E25" i="5"/>
  <c r="X248" i="1"/>
  <c r="Z248" i="1"/>
  <c r="E31" i="5"/>
  <c r="D24" i="5" l="1"/>
  <c r="E24" i="5" s="1"/>
  <c r="H11" i="7"/>
  <c r="D17" i="5"/>
  <c r="E17" i="5" s="1"/>
  <c r="H9" i="7"/>
  <c r="H10" i="7"/>
  <c r="D16" i="5"/>
  <c r="E16" i="5" s="1"/>
  <c r="H8" i="7"/>
  <c r="D11" i="5"/>
  <c r="E11" i="5" s="1"/>
  <c r="H7" i="7"/>
  <c r="AA248" i="1"/>
  <c r="BB31" i="1"/>
  <c r="BB138" i="1"/>
  <c r="BB106" i="1"/>
  <c r="BB45" i="1"/>
  <c r="BB93" i="1"/>
  <c r="BB91" i="1"/>
  <c r="BB196" i="1"/>
  <c r="BB217" i="1"/>
  <c r="BB241" i="1"/>
  <c r="BB211" i="1"/>
  <c r="BB148" i="1"/>
  <c r="BB168" i="1"/>
  <c r="BB224" i="1"/>
  <c r="BB220" i="1"/>
  <c r="BB218" i="1"/>
  <c r="BB60" i="1"/>
  <c r="BB180" i="1"/>
  <c r="BB236" i="1"/>
  <c r="BB120" i="1"/>
  <c r="BB23" i="1"/>
  <c r="AF248" i="1"/>
  <c r="BB80" i="1"/>
  <c r="BB36" i="1"/>
  <c r="BB212" i="1"/>
  <c r="BB127" i="1"/>
  <c r="BB185" i="1"/>
  <c r="BB162" i="1"/>
  <c r="BB65" i="1"/>
  <c r="BB216" i="1"/>
  <c r="BB173" i="1"/>
  <c r="BB165" i="1"/>
  <c r="BB156" i="1"/>
  <c r="BB52" i="1"/>
  <c r="BB169" i="1"/>
  <c r="BB112" i="1"/>
  <c r="BB230" i="1"/>
  <c r="BB205" i="1"/>
  <c r="BB245" i="1"/>
  <c r="BB234" i="1"/>
  <c r="BB154" i="1"/>
  <c r="BB27" i="1"/>
  <c r="BB179" i="1"/>
  <c r="BB149" i="1"/>
  <c r="BB28" i="1"/>
  <c r="BB40" i="1"/>
  <c r="BB20" i="1"/>
  <c r="AB248" i="1"/>
  <c r="BB175" i="1"/>
  <c r="BB54" i="1"/>
  <c r="BB42" i="1"/>
  <c r="BB38" i="1"/>
  <c r="BB26" i="1"/>
  <c r="BB22" i="1"/>
  <c r="BB18" i="1"/>
  <c r="BB229" i="1"/>
  <c r="BB184" i="1"/>
  <c r="BB56" i="1"/>
  <c r="BB78" i="1"/>
  <c r="BB143" i="1"/>
  <c r="BB243" i="1"/>
  <c r="BB237" i="1"/>
  <c r="BB198" i="1"/>
  <c r="BB226" i="1"/>
  <c r="BB231" i="1"/>
  <c r="BB222" i="1"/>
  <c r="BB219" i="1"/>
  <c r="BB207" i="1"/>
  <c r="BB191" i="1"/>
  <c r="BB204" i="1"/>
  <c r="BB203" i="1"/>
  <c r="BB182" i="1"/>
  <c r="BB48" i="1"/>
  <c r="BB16" i="1"/>
  <c r="BB232" i="1"/>
  <c r="BB137" i="1"/>
  <c r="BB152" i="1"/>
  <c r="AO248" i="1"/>
  <c r="C13" i="5" s="1"/>
  <c r="E13" i="5" s="1"/>
  <c r="BB24" i="1"/>
  <c r="BB195" i="1"/>
  <c r="BB187" i="1"/>
  <c r="BB178" i="1"/>
  <c r="BB50" i="1"/>
  <c r="BB240" i="1"/>
  <c r="BB215" i="1"/>
  <c r="BB213" i="1"/>
  <c r="BB209" i="1"/>
  <c r="BB193" i="1"/>
  <c r="BB177" i="1"/>
  <c r="BB130" i="1"/>
  <c r="AL248" i="1"/>
  <c r="C9" i="5" s="1"/>
  <c r="E9" i="5" s="1"/>
  <c r="BB139" i="1"/>
  <c r="BB135" i="1"/>
  <c r="BB131" i="1"/>
  <c r="BB123" i="1"/>
  <c r="BB119" i="1"/>
  <c r="BB115" i="1"/>
  <c r="BB107" i="1"/>
  <c r="BB99" i="1"/>
  <c r="BB95" i="1"/>
  <c r="BB87" i="1"/>
  <c r="BB83" i="1"/>
  <c r="BB79" i="1"/>
  <c r="BB75" i="1"/>
  <c r="BB71" i="1"/>
  <c r="BB67" i="1"/>
  <c r="BB63" i="1"/>
  <c r="BB59" i="1"/>
  <c r="BB55" i="1"/>
  <c r="BB51" i="1"/>
  <c r="BB47" i="1"/>
  <c r="BB43" i="1"/>
  <c r="BB202" i="1"/>
  <c r="BB144" i="1"/>
  <c r="BB100" i="1"/>
  <c r="BB125" i="1"/>
  <c r="BB32" i="1"/>
  <c r="BB58" i="1"/>
  <c r="BB44" i="1"/>
  <c r="BB30" i="1"/>
  <c r="AS248" i="1"/>
  <c r="BB14" i="1"/>
  <c r="BB171" i="1"/>
  <c r="BB167" i="1"/>
  <c r="BB163" i="1"/>
  <c r="BB161" i="1"/>
  <c r="BB158" i="1"/>
  <c r="BB150" i="1"/>
  <c r="BB146" i="1"/>
  <c r="BB142" i="1"/>
  <c r="BB134" i="1"/>
  <c r="BB126" i="1"/>
  <c r="BB122" i="1"/>
  <c r="BB118" i="1"/>
  <c r="BB114" i="1"/>
  <c r="BB110" i="1"/>
  <c r="BB102" i="1"/>
  <c r="BB98" i="1"/>
  <c r="BB94" i="1"/>
  <c r="BB90" i="1"/>
  <c r="BB86" i="1"/>
  <c r="BB82" i="1"/>
  <c r="BB74" i="1"/>
  <c r="BB70" i="1"/>
  <c r="BB66" i="1"/>
  <c r="BB62" i="1"/>
  <c r="BB235" i="1"/>
  <c r="BB160" i="1"/>
  <c r="AN248" i="1"/>
  <c r="C14" i="5" s="1"/>
  <c r="E14" i="5" s="1"/>
  <c r="BB39" i="1"/>
  <c r="BB35" i="1"/>
  <c r="BB19" i="1"/>
  <c r="AK248" i="1"/>
  <c r="C10" i="5" s="1"/>
  <c r="E10" i="5" s="1"/>
  <c r="BB244" i="1"/>
  <c r="BB238" i="1"/>
  <c r="BB233" i="1"/>
  <c r="BB200" i="1"/>
  <c r="BB197" i="1"/>
  <c r="BB199" i="1"/>
  <c r="BB227" i="1"/>
  <c r="BB208" i="1"/>
  <c r="BB192" i="1"/>
  <c r="BB189" i="1"/>
  <c r="BB186" i="1"/>
  <c r="BB183" i="1"/>
  <c r="BB176" i="1"/>
  <c r="BB172" i="1"/>
  <c r="BB164" i="1"/>
  <c r="BB159" i="1"/>
  <c r="BB155" i="1"/>
  <c r="BB151" i="1"/>
  <c r="BB147" i="1"/>
  <c r="BB140" i="1"/>
  <c r="BB136" i="1"/>
  <c r="BB132" i="1"/>
  <c r="BB128" i="1"/>
  <c r="BB124" i="1"/>
  <c r="BB116" i="1"/>
  <c r="BB108" i="1"/>
  <c r="BB104" i="1"/>
  <c r="BB96" i="1"/>
  <c r="BB92" i="1"/>
  <c r="BB88" i="1"/>
  <c r="BB84" i="1"/>
  <c r="BB76" i="1"/>
  <c r="BB72" i="1"/>
  <c r="BB68" i="1"/>
  <c r="BB64" i="1"/>
  <c r="AJ248" i="1"/>
  <c r="C8" i="5" s="1"/>
  <c r="E8" i="5" s="1"/>
  <c r="BB239" i="1"/>
  <c r="BB157" i="1"/>
  <c r="BB153" i="1"/>
  <c r="BB145" i="1"/>
  <c r="BB141" i="1"/>
  <c r="BB133" i="1"/>
  <c r="BB129" i="1"/>
  <c r="BB121" i="1"/>
  <c r="BB117" i="1"/>
  <c r="BB113" i="1"/>
  <c r="BB109" i="1"/>
  <c r="BB105" i="1"/>
  <c r="BB101" i="1"/>
  <c r="BB97" i="1"/>
  <c r="BB89" i="1"/>
  <c r="BB85" i="1"/>
  <c r="BB81" i="1"/>
  <c r="BB77" i="1"/>
  <c r="BB73" i="1"/>
  <c r="BB69" i="1"/>
  <c r="BB61" i="1"/>
  <c r="BB57" i="1"/>
  <c r="BB49" i="1"/>
  <c r="BB41" i="1"/>
  <c r="BB37" i="1"/>
  <c r="BB33" i="1"/>
  <c r="BB29" i="1"/>
  <c r="BB25" i="1"/>
  <c r="BB21" i="1"/>
  <c r="BB17" i="1"/>
  <c r="AH248" i="1"/>
  <c r="C27" i="5" s="1"/>
  <c r="E27" i="5" s="1"/>
  <c r="BB242" i="1"/>
  <c r="BB201" i="1"/>
  <c r="BB225" i="1"/>
  <c r="BB223" i="1"/>
  <c r="BB221" i="1"/>
  <c r="BB214" i="1"/>
  <c r="BB210" i="1"/>
  <c r="BB206" i="1"/>
  <c r="BB194" i="1"/>
  <c r="BB188" i="1"/>
  <c r="BB181" i="1"/>
  <c r="BB174" i="1"/>
  <c r="BB170" i="1"/>
  <c r="BB166" i="1"/>
  <c r="AP248" i="1"/>
  <c r="C12" i="5" s="1"/>
  <c r="E12" i="5" s="1"/>
  <c r="BB111" i="1"/>
  <c r="AG248" i="1"/>
  <c r="C26" i="5" s="1"/>
  <c r="E26" i="5" s="1"/>
  <c r="AC248" i="1"/>
  <c r="BB13" i="1"/>
  <c r="BB103" i="1"/>
  <c r="BB228" i="1"/>
  <c r="BB53" i="1"/>
  <c r="BB15" i="1"/>
  <c r="BB46" i="1"/>
  <c r="BB34" i="1"/>
  <c r="BB190" i="1"/>
  <c r="AQ248" i="1"/>
  <c r="C15" i="5" s="1"/>
  <c r="E15" i="5" s="1"/>
  <c r="AE248" i="1"/>
  <c r="AD248" i="1"/>
  <c r="H14" i="7" l="1"/>
  <c r="D32" i="5"/>
  <c r="C5" i="5"/>
  <c r="C32" i="5" s="1"/>
  <c r="BB248" i="1"/>
  <c r="H15" i="7" l="1"/>
  <c r="E5" i="5"/>
  <c r="E32" i="5" s="1"/>
</calcChain>
</file>

<file path=xl/comments1.xml><?xml version="1.0" encoding="utf-8"?>
<comments xmlns="http://schemas.openxmlformats.org/spreadsheetml/2006/main">
  <authors>
    <author>Manuel Humberto Álvarez Haro</author>
    <author>Jorge Andres Juarez Aceves</author>
  </authors>
  <commentList>
    <comment ref="F12" authorId="0" shapeId="0">
      <text>
        <r>
          <rPr>
            <sz val="9"/>
            <color indexed="81"/>
            <rFont val="Tahoma"/>
            <family val="2"/>
          </rPr>
          <t xml:space="preserve">En caso de no conocer el componente a afectar acercarse a su consultor hacendario
</t>
        </r>
      </text>
    </comment>
    <comment ref="H12" authorId="1" shapeId="0">
      <text>
        <r>
          <rPr>
            <sz val="9"/>
            <color indexed="81"/>
            <rFont val="Tahoma"/>
            <family val="2"/>
          </rPr>
          <t xml:space="preserve">Identificador, Único e Irrepetible
</t>
        </r>
      </text>
    </comment>
    <comment ref="I12" authorId="0" shapeId="0">
      <text>
        <r>
          <rPr>
            <sz val="9"/>
            <color indexed="81"/>
            <rFont val="Tahoma"/>
            <family val="2"/>
          </rPr>
          <t xml:space="preserve">Utilizar mayúsculas, sin acentos y comenzar con el apellido paterno, apellido materno y nombre (s)
</t>
        </r>
      </text>
    </comment>
    <comment ref="K12" authorId="0" shapeId="0">
      <text>
        <r>
          <rPr>
            <sz val="9"/>
            <color indexed="81"/>
            <rFont val="Tahoma"/>
            <family val="2"/>
          </rPr>
          <t>Masculino o Femenino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Nombramiento Definitivo o Provisional con fecha de termino
</t>
        </r>
      </text>
    </comment>
    <comment ref="P12" authorId="0" shapeId="0">
      <text>
        <r>
          <rPr>
            <sz val="9"/>
            <color indexed="81"/>
            <rFont val="Tahoma"/>
            <family val="2"/>
          </rPr>
          <t xml:space="preserve">Se refiere a 30 o 40 horas
</t>
        </r>
      </text>
    </comment>
    <comment ref="AR12" authorId="0" shapeId="0">
      <text>
        <r>
          <rPr>
            <sz val="9"/>
            <color indexed="81"/>
            <rFont val="Tahoma"/>
            <family val="2"/>
          </rPr>
          <t xml:space="preserve">Se debe registrar el importe a las plazas susceptible de incremento salarial
</t>
        </r>
      </text>
    </comment>
  </commentList>
</comments>
</file>

<file path=xl/comments2.xml><?xml version="1.0" encoding="utf-8"?>
<comments xmlns="http://schemas.openxmlformats.org/spreadsheetml/2006/main">
  <authors>
    <author>Judith Ley Angulo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Judith Ley Angulo:</t>
        </r>
        <r>
          <rPr>
            <sz val="9"/>
            <color indexed="81"/>
            <rFont val="Tahoma"/>
            <family val="2"/>
          </rPr>
          <t xml:space="preserve">
en caso de que exista codigo con el que se refleja en la nomina 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Judith Ley Angulo:</t>
        </r>
        <r>
          <rPr>
            <sz val="9"/>
            <color indexed="81"/>
            <rFont val="Tahoma"/>
            <family val="2"/>
          </rPr>
          <t xml:space="preserve">
a quien se le otorga , bajo que supuestos, y numero de plazas estimado a recibirla en 2021
</t>
        </r>
      </text>
    </comment>
  </commentList>
</comments>
</file>

<file path=xl/sharedStrings.xml><?xml version="1.0" encoding="utf-8"?>
<sst xmlns="http://schemas.openxmlformats.org/spreadsheetml/2006/main" count="2692" uniqueCount="689">
  <si>
    <t>PLANTILLA DE PERSONAL PRESUPUESTO 2021</t>
  </si>
  <si>
    <t>NOMBRE DEL ORGANISMO:</t>
  </si>
  <si>
    <t>HOGAR CABAÑAS</t>
  </si>
  <si>
    <t>SIGLAS:</t>
  </si>
  <si>
    <t>HC</t>
  </si>
  <si>
    <t>COORDINACIÓN GENERAL:</t>
  </si>
  <si>
    <t>DEPENDENCIA CABEZA DE SECTOR:</t>
  </si>
  <si>
    <t>SECRETARIA DE ASISTENCIA SOCIAL</t>
  </si>
  <si>
    <t>PERCEPCIÓN MENSUAL</t>
  </si>
  <si>
    <t>COSTO ANUAL</t>
  </si>
  <si>
    <t>CONCEPTOS PROPIOS DEL ORGANISMO</t>
  </si>
  <si>
    <t>NO. CONS</t>
  </si>
  <si>
    <t>UP</t>
  </si>
  <si>
    <t>UR</t>
  </si>
  <si>
    <t>UEG</t>
  </si>
  <si>
    <t>PP</t>
  </si>
  <si>
    <t>COMP</t>
  </si>
  <si>
    <t>ID DE PLAZA</t>
  </si>
  <si>
    <t>NOMBRE DEL BENEFICIARIO</t>
  </si>
  <si>
    <t>R.F.C.</t>
  </si>
  <si>
    <t>SEXO</t>
  </si>
  <si>
    <t>FECHA DE INGRESO</t>
  </si>
  <si>
    <t>TIPO DE CONTRATO</t>
  </si>
  <si>
    <t>NIVEL</t>
  </si>
  <si>
    <t>JORNADA</t>
  </si>
  <si>
    <t>BASE O CONFIANZA</t>
  </si>
  <si>
    <t>ADMINISTRATIVO U OPERATIVO</t>
  </si>
  <si>
    <t>NOMBRE DEL PUESTO</t>
  </si>
  <si>
    <t>AREA DE ADSCRIPCIÓN DEL PUESTO</t>
  </si>
  <si>
    <t>SUELDO</t>
  </si>
  <si>
    <t>DESPENSA</t>
  </si>
  <si>
    <t>PASAJE</t>
  </si>
  <si>
    <t>SOBRE SUELDO</t>
  </si>
  <si>
    <t>QUINQUENIO
1311</t>
  </si>
  <si>
    <t>CUOTAS A
PENSIONES
1431</t>
  </si>
  <si>
    <t>CUOTAS PARA
LA VIVIENDA
1421</t>
  </si>
  <si>
    <t>CUOTAS 
AL IMSS
1411</t>
  </si>
  <si>
    <t>CUOTAS
AL SEDAR
1432</t>
  </si>
  <si>
    <t>PRIMA QUINQUENAL</t>
  </si>
  <si>
    <t>AGUINALDO</t>
  </si>
  <si>
    <t>PRIMA VACACIONAL</t>
  </si>
  <si>
    <t>ESTIMULO ADMINISTRATIVO</t>
  </si>
  <si>
    <t>CUOTAS A
PENSIONES</t>
  </si>
  <si>
    <t>CUOTAS PARA
LA VIVIENDA</t>
  </si>
  <si>
    <t>CUOTAS 
AL IMSS</t>
  </si>
  <si>
    <t xml:space="preserve">CUOTAS SEDAR </t>
  </si>
  <si>
    <t>IMPACTO AL
SALARIO</t>
  </si>
  <si>
    <t>AJUSTE AL CALENDARIO(DIAS 31) 
1331</t>
  </si>
  <si>
    <t>AJUSTE EN SUELDOS
  1331</t>
  </si>
  <si>
    <t>INDEMNIZACIONES POR SEPARACION 1521</t>
  </si>
  <si>
    <t>ASIMILADOS A SALARIOS
1211</t>
  </si>
  <si>
    <t>SEGURO DE VIDA
1441</t>
  </si>
  <si>
    <t>ESTIMULO POR PUNTUALIDAD 1543</t>
  </si>
  <si>
    <t>ESTIMULOS VARIOS 
1543</t>
  </si>
  <si>
    <t>HORAS EXTRAS
 1331</t>
  </si>
  <si>
    <t>20 DIAS POR AÑO DE SERVICIO   
1716</t>
  </si>
  <si>
    <t>TOTAL
ANUAL</t>
  </si>
  <si>
    <t>046</t>
  </si>
  <si>
    <t>M</t>
  </si>
  <si>
    <t>C</t>
  </si>
  <si>
    <t>ADMINISTRATIVO</t>
  </si>
  <si>
    <t>DIRECTORA</t>
  </si>
  <si>
    <t xml:space="preserve">DIRECCIÓN </t>
  </si>
  <si>
    <t>VACANTE</t>
  </si>
  <si>
    <t>DELEGADO INSTITUCIONAL</t>
  </si>
  <si>
    <t>DELEGACION INSTITUCIONAL</t>
  </si>
  <si>
    <t>SECRETARIA DE DIRECCION</t>
  </si>
  <si>
    <t>RECEPCIONISTA/RECEPCIONISTA</t>
  </si>
  <si>
    <t>H</t>
  </si>
  <si>
    <t>AUXILIAR DE TRANSPARENCIA</t>
  </si>
  <si>
    <t>JEFE DE UNIDAD</t>
  </si>
  <si>
    <t>GUZMAN AGUILAR CLAUDIA MARGARITA</t>
  </si>
  <si>
    <t>GUAC7811077J8</t>
  </si>
  <si>
    <t>APOYO DIRECCIÓN GENERAL</t>
  </si>
  <si>
    <t>COORDINACIÓN JURIDICA</t>
  </si>
  <si>
    <t>ROBLES UREÑA SILVIA ROSALIA</t>
  </si>
  <si>
    <t>ROUS881015DC3</t>
  </si>
  <si>
    <t>ABOGADO</t>
  </si>
  <si>
    <t>GARCIA GUTIERREZ KARLA FERNANDA</t>
  </si>
  <si>
    <t>GAGK930103D89</t>
  </si>
  <si>
    <t>JURIDICO</t>
  </si>
  <si>
    <t>DIAZ CHAVEZ JORGE RICARDO</t>
  </si>
  <si>
    <t>DICJ8010127X3</t>
  </si>
  <si>
    <t>GARAVITO AGUIRRE GERARDO</t>
  </si>
  <si>
    <t>GAAG650531PC4</t>
  </si>
  <si>
    <t>COORD. DEPTO. CONTABILIDAD</t>
  </si>
  <si>
    <t>SUBDIRECCION ADMINISTRATIVA</t>
  </si>
  <si>
    <t>GARCIA HERNANDEZ THELMA PATRICIA</t>
  </si>
  <si>
    <t>GAHT8008283W4</t>
  </si>
  <si>
    <t>CONTADOR/AUXILIAR CONTABLE</t>
  </si>
  <si>
    <t>CONTABILIDAD</t>
  </si>
  <si>
    <t>COORDINADOR DE COMPRAS</t>
  </si>
  <si>
    <t>AUXILIAR ALMACEN</t>
  </si>
  <si>
    <t>COMPRAS</t>
  </si>
  <si>
    <t>IBARRA VIZCAINO ANA MARIA</t>
  </si>
  <si>
    <t>IAVA5903274Y6</t>
  </si>
  <si>
    <t>B</t>
  </si>
  <si>
    <t>JASSO MEZA  ANA JAVHE</t>
  </si>
  <si>
    <t>JAMA8302279F1</t>
  </si>
  <si>
    <t>AUXILIAR DE LICITACIONES</t>
  </si>
  <si>
    <t>TORRES QUEZADA PAULINA IVETTE</t>
  </si>
  <si>
    <t>TOQP820331FM2</t>
  </si>
  <si>
    <t>AUXILIAR ADMINISTRATIVO</t>
  </si>
  <si>
    <t>CORONA VIILLAFAÑA  MARIA FERNANDA</t>
  </si>
  <si>
    <t>COVF960417EE7</t>
  </si>
  <si>
    <t>ROMERO MENA NIDIA JANNETTE</t>
  </si>
  <si>
    <t>ROMN7609073B4</t>
  </si>
  <si>
    <t>SUBDIRECCIÓN INTERDISCIPLINARIA</t>
  </si>
  <si>
    <t>DE LA GARZA CAMPERO LOURDES</t>
  </si>
  <si>
    <t>GACL6403089B3</t>
  </si>
  <si>
    <t>COORD. DEPTO. MEDICO</t>
  </si>
  <si>
    <t>SUBDIRECCION INTERDISCIPLINARIA</t>
  </si>
  <si>
    <t>SERRA RUIZ LETICIA</t>
  </si>
  <si>
    <t>SERL571008KW2</t>
  </si>
  <si>
    <t>OPERATIVO</t>
  </si>
  <si>
    <t>PEDIATRA</t>
  </si>
  <si>
    <t>MEDICO</t>
  </si>
  <si>
    <t>AGUILAR GIRON MAGDA VERONICA DE ROCIO</t>
  </si>
  <si>
    <t>AUGM8211297L3</t>
  </si>
  <si>
    <t>ODONTOLOGA</t>
  </si>
  <si>
    <t xml:space="preserve">GARCIA CALVARIO MARIA DE LOS ANGELES </t>
  </si>
  <si>
    <t>GACA800806Q31</t>
  </si>
  <si>
    <t>NUTRIOLOGA</t>
  </si>
  <si>
    <t>GOMEZ HERNANDEZ KAREN ANAHI</t>
  </si>
  <si>
    <t>GOHK930409HX9</t>
  </si>
  <si>
    <t>TERAPISTA FISICO</t>
  </si>
  <si>
    <t>REYNAGA BERUMEN ERIK FERNANDO</t>
  </si>
  <si>
    <t>REBE9106059I0</t>
  </si>
  <si>
    <t>LOPEZ CERVANTES DELIA MARGARITA</t>
  </si>
  <si>
    <t>LOCD880506BX7</t>
  </si>
  <si>
    <t>ASISTENTE DE COORDINACION MEDICA</t>
  </si>
  <si>
    <t>HERNANDEZ SANTANA MARIA DEL CARMEN</t>
  </si>
  <si>
    <t>HESC841122Q87</t>
  </si>
  <si>
    <t>ENFERMERA NOCTURNA</t>
  </si>
  <si>
    <t>PEREZ LOPEZ RAQUEL</t>
  </si>
  <si>
    <t>PELR810714TE9</t>
  </si>
  <si>
    <t>HONORATO VAZQUEZ MARIA TERESA</t>
  </si>
  <si>
    <t>HOVT761004KVA</t>
  </si>
  <si>
    <t>DE LA CRUZ BENITES MA GUADALUPE</t>
  </si>
  <si>
    <t>CUBG590306KE0</t>
  </si>
  <si>
    <t>ENFERMERA</t>
  </si>
  <si>
    <t>BARAJAS RUIZ MA.  DE LA LUZ</t>
  </si>
  <si>
    <t>BARL591228K63</t>
  </si>
  <si>
    <t>MACIAS RAMOS TANIA EDITH</t>
  </si>
  <si>
    <t>MART8809295Q1</t>
  </si>
  <si>
    <t>GALLARDO RUBIO ELIZABETH</t>
  </si>
  <si>
    <t>GARE8607215W1</t>
  </si>
  <si>
    <t xml:space="preserve">ENFERMERA </t>
  </si>
  <si>
    <t>ROBLES CONTRERAS SANDRA MARIA</t>
  </si>
  <si>
    <t>ROCS830311HR4</t>
  </si>
  <si>
    <t>PADIERNA JIMENEZ MARGARITA</t>
  </si>
  <si>
    <t>PAJM740113J99</t>
  </si>
  <si>
    <t>MACIAS PEREZ JULIO ADRIAN</t>
  </si>
  <si>
    <t>MAPJ890701Q61</t>
  </si>
  <si>
    <t>ENFERMERO</t>
  </si>
  <si>
    <t>GONZALEZ GUZMAN ELIZABETH</t>
  </si>
  <si>
    <t>GOGE810612640</t>
  </si>
  <si>
    <t>GIL MOTA ANAID LIZBETH</t>
  </si>
  <si>
    <t>GIMA930804CD4</t>
  </si>
  <si>
    <t>PEREZ JARA BERTHA MARIA</t>
  </si>
  <si>
    <t>PEJB900114MY9</t>
  </si>
  <si>
    <t>ENFERMERA ROTATORIA VACACIONES</t>
  </si>
  <si>
    <t>GONZALEZ AVILA DAFNEE MICHELE</t>
  </si>
  <si>
    <t>GOAD921006FS0</t>
  </si>
  <si>
    <t>ESPARZA MALDONADO ALTAGRACIA</t>
  </si>
  <si>
    <t>EAMA6711235MA</t>
  </si>
  <si>
    <t>ENC. DE INTERCONSULTAS</t>
  </si>
  <si>
    <t>RAMIREZ SANCHEZ NORMA AURORA</t>
  </si>
  <si>
    <t>RASN780507EU9</t>
  </si>
  <si>
    <t>CANDELARIO GARCIA MARGARITA</t>
  </si>
  <si>
    <t>CAGM740610642</t>
  </si>
  <si>
    <t>ENC DE INTERCONSULTAS</t>
  </si>
  <si>
    <t>SUBDIRECTOR ADMINISTRATIVO</t>
  </si>
  <si>
    <t>CABEZAS RUBALCAVA BETSABE</t>
  </si>
  <si>
    <t>CARB951206TZ3</t>
  </si>
  <si>
    <t>SOPORTE TECNICO</t>
  </si>
  <si>
    <t>CALG720114A35</t>
  </si>
  <si>
    <t>TESORERIA</t>
  </si>
  <si>
    <t xml:space="preserve">GONZALEZ GARCIA SUSANA </t>
  </si>
  <si>
    <t>GOGS750217JE3</t>
  </si>
  <si>
    <t>TECNICO ESPECIALIZADO EN NOMINAS</t>
  </si>
  <si>
    <t>RECURSOS HUMANOS</t>
  </si>
  <si>
    <t>MAGALLON DELGADO MARIA DE LOS ANGELES</t>
  </si>
  <si>
    <t xml:space="preserve"> MADA840621E29 </t>
  </si>
  <si>
    <t>CORNEJO RUIZ MARIA GUADALUPE</t>
  </si>
  <si>
    <t>CORG8002023Z3</t>
  </si>
  <si>
    <t>CHAVEZ SANCHEZ DENISE MARGARITA</t>
  </si>
  <si>
    <t>CASD7707213Z9</t>
  </si>
  <si>
    <t>PORTERIA</t>
  </si>
  <si>
    <t>COORD. DEPTO T. SOCIAL</t>
  </si>
  <si>
    <t>MARTINEZ VAZQUEZ TERESA DE JESUS</t>
  </si>
  <si>
    <t>MAVT840406T5A</t>
  </si>
  <si>
    <t>TRABAJADORA SOCIAL</t>
  </si>
  <si>
    <t>TRABAJO SOCIAL</t>
  </si>
  <si>
    <t xml:space="preserve">PIZANO VEGA MARIA DEL CARMEN  </t>
  </si>
  <si>
    <t>PIVC690117962</t>
  </si>
  <si>
    <t>MEDINA ORTEGA CLAUDIA LETICIA</t>
  </si>
  <si>
    <t>MEOC7110312T0</t>
  </si>
  <si>
    <t>MEDINA CORONA MARTHA ISABEL</t>
  </si>
  <si>
    <t>MECM9203234Z7</t>
  </si>
  <si>
    <t>GONZALEZ ANDRADE FLOR NAYELI</t>
  </si>
  <si>
    <t>GOAF8620QYA</t>
  </si>
  <si>
    <t>COORD. DE PSICOLOGIA</t>
  </si>
  <si>
    <t>GARCIA RUBIO MARIA PATRICIA</t>
  </si>
  <si>
    <t>GARP701027DR1</t>
  </si>
  <si>
    <t>PSICOLOGA</t>
  </si>
  <si>
    <t>PSICOLOGÍA</t>
  </si>
  <si>
    <t>PEREZ HERNANDEZ MAYRA LORENA</t>
  </si>
  <si>
    <t>PEHM860419EF7</t>
  </si>
  <si>
    <t>LOMELI FERNANDEZ CECILIA NAYELI</t>
  </si>
  <si>
    <t>LOFC821122SX1</t>
  </si>
  <si>
    <t>CASTRO MUNGUIA JOSUE DAVID</t>
  </si>
  <si>
    <t>CAMJ840616SJA</t>
  </si>
  <si>
    <t>RODRIGUEZ MARTINEZ YOLLOTZIN NIKTE</t>
  </si>
  <si>
    <t>ROMY900410Q80</t>
  </si>
  <si>
    <t>COLLAZO ESQUIVEL SONIA</t>
  </si>
  <si>
    <t xml:space="preserve"> COES770606K20 </t>
  </si>
  <si>
    <t>PSICOLOGO (A)</t>
  </si>
  <si>
    <t>PEREZ UREÑA LAYZA LIZETTE</t>
  </si>
  <si>
    <t>PEUL860915TB7</t>
  </si>
  <si>
    <t>SANTIAGO CAMPOS JUANA</t>
  </si>
  <si>
    <t>SACJ761221MP8</t>
  </si>
  <si>
    <t>TERAPISTA DE LENGUAJE/TERAPISTA FISICO</t>
  </si>
  <si>
    <t>ALBA VEGA CARMEN LETICIA</t>
  </si>
  <si>
    <t>AAVC500716Q48</t>
  </si>
  <si>
    <t>COORD. DE ADOPCIONES</t>
  </si>
  <si>
    <t>BECERRA OLMOS ESMERALDA</t>
  </si>
  <si>
    <t>BEOE940131FE9</t>
  </si>
  <si>
    <t>COORDINACION ADOPCIONES</t>
  </si>
  <si>
    <t>COORD. SERVICIOS GENERALES</t>
  </si>
  <si>
    <t>LOPEZ ORTIZ JOSE DEL CARMEN</t>
  </si>
  <si>
    <t>LOOC700716SR9</t>
  </si>
  <si>
    <t>AUXILIAR DE SERVICIOS GENERALES</t>
  </si>
  <si>
    <t>SERVICIOS GENERALES</t>
  </si>
  <si>
    <t>TOLENTINO CABRERA CRISTORREY</t>
  </si>
  <si>
    <t>TOCC7310286N2</t>
  </si>
  <si>
    <t>ORTIZ MAGAÑA LUIS</t>
  </si>
  <si>
    <t>OIML640214166</t>
  </si>
  <si>
    <t>RAMIREZ SANCHEZ JUAN CARLOS</t>
  </si>
  <si>
    <t>RASJ770331FP8</t>
  </si>
  <si>
    <t>CRUZ MARTINEZ SALVADOR</t>
  </si>
  <si>
    <t>CUMS620905E75</t>
  </si>
  <si>
    <t>MEZA GONZALEZ JAIME ADRIAN</t>
  </si>
  <si>
    <t>MEGJ590417C71</t>
  </si>
  <si>
    <t xml:space="preserve">AUXILIAR DE SERVICIOS GENERALES </t>
  </si>
  <si>
    <t>VASQUEZ SALCEDO HUGO ALEJANDRO</t>
  </si>
  <si>
    <t>VASH731222JS1</t>
  </si>
  <si>
    <t>CERVANTES CAMACHO JOSE GUADALUPE</t>
  </si>
  <si>
    <t>CECG750609FZ5</t>
  </si>
  <si>
    <t>MENDOZA FRIAS JUAN CARLOS</t>
  </si>
  <si>
    <t>MEFJ800423RT7</t>
  </si>
  <si>
    <t>CERVANTES CAMACHO LUIS ALBERTO</t>
  </si>
  <si>
    <t>CECL820919JY3</t>
  </si>
  <si>
    <t>BARAJAS SAUCEDO JOSE MANUEL</t>
  </si>
  <si>
    <t>BASM731106RU6</t>
  </si>
  <si>
    <t>GONZALEZ ABARCA HECTOR</t>
  </si>
  <si>
    <t>GOAH701121M7A</t>
  </si>
  <si>
    <t>HERNANDEZ GUTIERREZ CESAR</t>
  </si>
  <si>
    <t>HEGC7609155S9</t>
  </si>
  <si>
    <t xml:space="preserve">ROTATORIO </t>
  </si>
  <si>
    <t xml:space="preserve">JARDINERO </t>
  </si>
  <si>
    <t>MORONES VAZQUEZ  FERNANDO DE JESUS</t>
  </si>
  <si>
    <t>MOVF000814BT4</t>
  </si>
  <si>
    <t>DAVILA DELGADILLO MANUEL</t>
  </si>
  <si>
    <t>DADM7101066J5</t>
  </si>
  <si>
    <t>JARDINERO</t>
  </si>
  <si>
    <t>RODRIGUEZ GARCIA ANGELICA</t>
  </si>
  <si>
    <t>ROGA811025EP4</t>
  </si>
  <si>
    <t>ENC. DE ASEOS</t>
  </si>
  <si>
    <t>AGUILAR RAMIREZ BLANCA ESTELA</t>
  </si>
  <si>
    <t>AURB801123BJ2</t>
  </si>
  <si>
    <t xml:space="preserve">ENC. DE ASEOS </t>
  </si>
  <si>
    <t>HERRERA MEDINA PERLA ROCIO</t>
  </si>
  <si>
    <t>HEMP891123SD5</t>
  </si>
  <si>
    <t>VIGILANTE/VELADOR</t>
  </si>
  <si>
    <t>NUÑO GONZALEZ ANTONIO</t>
  </si>
  <si>
    <t>NUGA4002066W8</t>
  </si>
  <si>
    <t>MONTES CARDENAS JAVIER</t>
  </si>
  <si>
    <t>MOCJ5111057B8</t>
  </si>
  <si>
    <t>BEAS ZARATE JAVIER GUSTAVO</t>
  </si>
  <si>
    <t>BEZJ550212CK6</t>
  </si>
  <si>
    <t>HERNANDEZ GONZALEZ MARTIN</t>
  </si>
  <si>
    <t>HEGM6109077X5</t>
  </si>
  <si>
    <t>COORDINADOR DE COMEDOR Y COCINA</t>
  </si>
  <si>
    <t>ORTEGA GONZALEZ IRMA</t>
  </si>
  <si>
    <t>OEGI6205317H0</t>
  </si>
  <si>
    <t xml:space="preserve">COCINERA </t>
  </si>
  <si>
    <t>CASA VARONES</t>
  </si>
  <si>
    <t xml:space="preserve">CHAVEZ MOYA MARIA DEL REFUGIO </t>
  </si>
  <si>
    <t>CAMR650701RQ2</t>
  </si>
  <si>
    <t>COCINERA</t>
  </si>
  <si>
    <t>COMEDOR Y COCINA</t>
  </si>
  <si>
    <t>SANCHEZ DIAZ ADRIANA</t>
  </si>
  <si>
    <t>SADA740728TT9</t>
  </si>
  <si>
    <t>MONTAÑO IBARRA ADRIANA</t>
  </si>
  <si>
    <t>MOIA7804288I7</t>
  </si>
  <si>
    <t>SANCHEZ GARCIA MARIA DE LOURDES</t>
  </si>
  <si>
    <t>SAGL600211GKA</t>
  </si>
  <si>
    <t>AUXILIAR DE COMEDOR Y COCINA</t>
  </si>
  <si>
    <t>DIAZ HUANTE MELANIA</t>
  </si>
  <si>
    <t>DIHM641109ND1</t>
  </si>
  <si>
    <t>GARCIA FALCON MARIA SOLEDAD</t>
  </si>
  <si>
    <t>GAFS571219AG6</t>
  </si>
  <si>
    <t>NAVARRO MACIEL ANGELICA</t>
  </si>
  <si>
    <t>NAMA7408109Y6</t>
  </si>
  <si>
    <t>SALAZAR PEREZ NORMA ANGELICA</t>
  </si>
  <si>
    <t>SAPN770624GI9</t>
  </si>
  <si>
    <t>RIVERA GOMEZ ANA MA DE JESUS</t>
  </si>
  <si>
    <t>RIGA5610104J1</t>
  </si>
  <si>
    <t>ARCINIEGA TABARES SONIA ELIZABETH</t>
  </si>
  <si>
    <t>AITS8207292U0</t>
  </si>
  <si>
    <t>LAMAS MOJARRO MA DEL CARMEN</t>
  </si>
  <si>
    <t>LAMC621109ET3</t>
  </si>
  <si>
    <t>VARGAS MUÑOZ CRISTINA ELIZABETH</t>
  </si>
  <si>
    <t>VAMC810201JEA</t>
  </si>
  <si>
    <t>HERNANDEZ DE LEON KAREN SARAI HAIDEE</t>
  </si>
  <si>
    <t>HELK9008101N9</t>
  </si>
  <si>
    <t>GOMEZ LAZO MELANY DAYANA</t>
  </si>
  <si>
    <t>GOLM951002SR5</t>
  </si>
  <si>
    <t>HERRERA TORRES ERIKA YADIRA</t>
  </si>
  <si>
    <t>HETE780816FA5</t>
  </si>
  <si>
    <t>MOZO DE COCINA</t>
  </si>
  <si>
    <t>MARTINEZ LARA BERTHA</t>
  </si>
  <si>
    <t>MALB560415II0</t>
  </si>
  <si>
    <t>AUXILIAR DE FORMULAS INFANTILES</t>
  </si>
  <si>
    <t>SANCHEZ ALVAREZ RODRIGUEZ AMALIA MANUELA</t>
  </si>
  <si>
    <t>SARA630902J41</t>
  </si>
  <si>
    <t>ENCARGADA DE FORMULAS INFANTILES</t>
  </si>
  <si>
    <t>GONZALEZ CHAVEZ MARIA LUISA</t>
  </si>
  <si>
    <t>GOCL570621QT2</t>
  </si>
  <si>
    <t>REVISOR TRANSPORTE</t>
  </si>
  <si>
    <t>BELTRAN LOPEZ MIGUEL ALEJANDRO</t>
  </si>
  <si>
    <t>BELM770519PE9</t>
  </si>
  <si>
    <t>PREST. DE SERVICIOS MULTIPLES</t>
  </si>
  <si>
    <t>VAZQUEZ SOTO FRANCISCO</t>
  </si>
  <si>
    <t>VASF670502F95</t>
  </si>
  <si>
    <t>LOPEZ ARMANDO ELIGIO</t>
  </si>
  <si>
    <t>LOAR581206JJ0</t>
  </si>
  <si>
    <t>CORONA AVALOS BLANCA ARGELIA</t>
  </si>
  <si>
    <t>COAB741012MT7</t>
  </si>
  <si>
    <t>LEON ARREOLA ROBERTO CARLOS</t>
  </si>
  <si>
    <t>LEAR750607TG2</t>
  </si>
  <si>
    <t>VENTURA MEDINA DANIEL ALEJANDRO</t>
  </si>
  <si>
    <t>VEMD780608FT9</t>
  </si>
  <si>
    <t>ENC. DE LAVANDERIA</t>
  </si>
  <si>
    <t>MIRAMONTES MENDEZ EMMANUEL</t>
  </si>
  <si>
    <t>MIME860215EY2</t>
  </si>
  <si>
    <t>AYUD. DE LAVANDERIA</t>
  </si>
  <si>
    <t>SUBDIRECTORA EDUCATIVA</t>
  </si>
  <si>
    <t>AGUILERA VILLARUEL ROSA IMELDA</t>
  </si>
  <si>
    <t>AUVR790218HV8</t>
  </si>
  <si>
    <t>SUPERVISOR DE LACT. Y MAT.</t>
  </si>
  <si>
    <t>SUBDIRECCION  EDUCATIVA</t>
  </si>
  <si>
    <t>ORTIZ DE LEON JACINTA</t>
  </si>
  <si>
    <t>OILJ570817GFA</t>
  </si>
  <si>
    <t>CUIDADOR DE PERSONAS CON DISCAPACIDAD</t>
  </si>
  <si>
    <t>LACTANTES, MATERNAL Y SALA BLANCA</t>
  </si>
  <si>
    <t>MENDOZA LLAMAS CELIA</t>
  </si>
  <si>
    <t>MELC670821I38</t>
  </si>
  <si>
    <t>HERNANDEZ DELGADO REYNA ARELI</t>
  </si>
  <si>
    <t>HEDR960822S49</t>
  </si>
  <si>
    <t>RUIZ OROZCO MANUEL</t>
  </si>
  <si>
    <t xml:space="preserve"> RUOM880120SW4 </t>
  </si>
  <si>
    <t>AGUILAR ORNELAS SILVIA MARIANA</t>
  </si>
  <si>
    <t>AUOS910612M21</t>
  </si>
  <si>
    <t>CUIDADOR</t>
  </si>
  <si>
    <t>RODRIGUEZ RAMIREZ ALMA GABRIELA</t>
  </si>
  <si>
    <t>RORA891210QS7</t>
  </si>
  <si>
    <t>RIVERA ARREOLA MARIBEL ELIZABETH</t>
  </si>
  <si>
    <t>RIAM890325PR7</t>
  </si>
  <si>
    <t>MARTINEZ NAVARRO JUANA</t>
  </si>
  <si>
    <t>MANJ890718UB1</t>
  </si>
  <si>
    <t>GRAJEDA CASTILLO LIZETH ANAI</t>
  </si>
  <si>
    <t>GACL901012V29</t>
  </si>
  <si>
    <t>LOPEZ PEREZ GUADALUPE</t>
  </si>
  <si>
    <t>LOPG840917221</t>
  </si>
  <si>
    <t>SANCHEZ CASTRO LILIA PATRICIA</t>
  </si>
  <si>
    <t>SACL850503ET5</t>
  </si>
  <si>
    <t>GARFIAS TALAVERA MARIA LAURA</t>
  </si>
  <si>
    <t>GATL920110MT9</t>
  </si>
  <si>
    <t>VERA PACHECO PATRICIA</t>
  </si>
  <si>
    <t>VEPP630515681</t>
  </si>
  <si>
    <t xml:space="preserve">SOLIS RUELAS AMPARO </t>
  </si>
  <si>
    <t>SORA8609087Z2</t>
  </si>
  <si>
    <t>RUIZ GARCIA ROSA LAURA</t>
  </si>
  <si>
    <t>RUGR88060233A</t>
  </si>
  <si>
    <t>MORA MORALES MARIANA</t>
  </si>
  <si>
    <t>MOMM9712023L2</t>
  </si>
  <si>
    <t>ESQUIVEL OLIDEN MARIA CRISTINA</t>
  </si>
  <si>
    <t>EUOC921130F11</t>
  </si>
  <si>
    <t>MARQUEZ LEON MONICA</t>
  </si>
  <si>
    <t>MALM810206GIA</t>
  </si>
  <si>
    <t>MEJIA AGUILAR BIBIANA ALEJANDRA</t>
  </si>
  <si>
    <t>MEAB860514PW1</t>
  </si>
  <si>
    <t>PEREZ ROJAS OLIVIA SELENE</t>
  </si>
  <si>
    <t>PERO931016CIA</t>
  </si>
  <si>
    <t>VELADOR</t>
  </si>
  <si>
    <t>HERNANDEZ FUENTES MARIA TRINIDAD</t>
  </si>
  <si>
    <t>HEFM590601SZA</t>
  </si>
  <si>
    <t>RAMOS GONZALEZ EVA</t>
  </si>
  <si>
    <t>RAGE611219E12</t>
  </si>
  <si>
    <t>PEREZ GONZALEZ BERNARDINA</t>
  </si>
  <si>
    <t>PEGB590226851</t>
  </si>
  <si>
    <t>CEDANO CORONA ZERAFINA</t>
  </si>
  <si>
    <t>CECZ591114LZ9</t>
  </si>
  <si>
    <t>ROSALES PEREZ CARMEN</t>
  </si>
  <si>
    <t>ROPC590706L55</t>
  </si>
  <si>
    <t>NAVARRO GUTIERREZ SANDRA NEYELY</t>
  </si>
  <si>
    <t>NAGS7304075Y2</t>
  </si>
  <si>
    <t>TAMAYO ALONSO MARIA DEL CARMEN</t>
  </si>
  <si>
    <t>TAAC6803084K8</t>
  </si>
  <si>
    <t>MURILLO PADILLA ROSA ISELA</t>
  </si>
  <si>
    <t>MUPR820518953</t>
  </si>
  <si>
    <t>RAZO RIVERA ANA LAURA</t>
  </si>
  <si>
    <t>RARA880917JK9</t>
  </si>
  <si>
    <t>CASTILLO ALVARADO MARIA IVETTE</t>
  </si>
  <si>
    <t>CAAI880913D45</t>
  </si>
  <si>
    <t>PATIÑO NAVARRO SONIA</t>
  </si>
  <si>
    <t xml:space="preserve"> PANS800309GQ3 </t>
  </si>
  <si>
    <t>LOZANO SALAS GABRIELA NOEMI</t>
  </si>
  <si>
    <t>LOSG830310PT0</t>
  </si>
  <si>
    <t>GARIN IBARRA YESENIA GUADALUPE</t>
  </si>
  <si>
    <t xml:space="preserve"> GAIY961014TR9 </t>
  </si>
  <si>
    <t>RUVALCABA IÑIGUEZ CRISTINA</t>
  </si>
  <si>
    <t>RUIC940816AZ7</t>
  </si>
  <si>
    <t>GONZALEZ NERI MARIA ANSELMA</t>
  </si>
  <si>
    <t>GONA630318GU7</t>
  </si>
  <si>
    <t>ROPERA</t>
  </si>
  <si>
    <t>GONZALEZ MEJIA MAURA</t>
  </si>
  <si>
    <t>GOMM820816CG7</t>
  </si>
  <si>
    <t xml:space="preserve">CUIDADOR </t>
  </si>
  <si>
    <t>PREESCOLARES</t>
  </si>
  <si>
    <t>CORTES AGUILAR OLIVIER</t>
  </si>
  <si>
    <t>COAO850604CV9</t>
  </si>
  <si>
    <t>TORIBIO RAMOS MARIA GUADALUPE</t>
  </si>
  <si>
    <t>TORG900610PF9</t>
  </si>
  <si>
    <t>CORONADO BENITEZ BLANCA NELIDA</t>
  </si>
  <si>
    <t>COBB910401EI9</t>
  </si>
  <si>
    <t>TRINIDAD BLANCO LUCIA</t>
  </si>
  <si>
    <t>TIBL910210Q84</t>
  </si>
  <si>
    <t xml:space="preserve">RAMIREZ BARRETO MIRYAM </t>
  </si>
  <si>
    <t>RABM780105PM0</t>
  </si>
  <si>
    <t>SOLIS BALTAZAR EDITH</t>
  </si>
  <si>
    <t>SOBE8507174Q8</t>
  </si>
  <si>
    <t>CARRILLO BIMBELA DIANA IVETTE</t>
  </si>
  <si>
    <t>CABD921115E86</t>
  </si>
  <si>
    <t>RETANA MANRIQUEZ VIRIDIANA ROSALBA</t>
  </si>
  <si>
    <t>REMV890513592</t>
  </si>
  <si>
    <t>ARCE ARAYA MARTA</t>
  </si>
  <si>
    <t>AEAM7406197L6</t>
  </si>
  <si>
    <t>TIRADO FUENTES ARACELI</t>
  </si>
  <si>
    <t>TIFA680729E70</t>
  </si>
  <si>
    <t>GONZALEZ AMERICANO MARIA TRINIDAD</t>
  </si>
  <si>
    <t>GOAT850821MR7</t>
  </si>
  <si>
    <t>SANCHEZ CASTILLO MIRIAM SUSANA</t>
  </si>
  <si>
    <t>SACM7802289V1</t>
  </si>
  <si>
    <t>LUNA DE LA CRUZ MARIA JOSEFINA</t>
  </si>
  <si>
    <t>LUCJ8310017U9</t>
  </si>
  <si>
    <t>CARRILLO  GONZALEZ LAURA MARGARITA</t>
  </si>
  <si>
    <t>CAGL760405423</t>
  </si>
  <si>
    <t>ROPERA/SINDICATO</t>
  </si>
  <si>
    <t>TORRES REYES VIVIANA</t>
  </si>
  <si>
    <t>TORV9212037C5</t>
  </si>
  <si>
    <t>ARIAS ALVAREZ MARCELA</t>
  </si>
  <si>
    <t>AIAM7511272L2</t>
  </si>
  <si>
    <t>SUPERVISIÓN DE FIN DE SEMANA</t>
  </si>
  <si>
    <t xml:space="preserve">SUPERVISOR </t>
  </si>
  <si>
    <t>ORTIZ ORTIZ REGINO ALFONSO</t>
  </si>
  <si>
    <t>OIOR840917450</t>
  </si>
  <si>
    <t>SANTANA CRUZ ROSA ISELY</t>
  </si>
  <si>
    <t>SACR740512416</t>
  </si>
  <si>
    <t>ESCOLARES</t>
  </si>
  <si>
    <t>JIMENEZ GRANADOS VERONICA</t>
  </si>
  <si>
    <t>JIGV820603GF4</t>
  </si>
  <si>
    <t>CERVANTES SERAFIN NANCY</t>
  </si>
  <si>
    <t>CESN760905RW2</t>
  </si>
  <si>
    <t>BELECHE GARCIA BEATRIZ</t>
  </si>
  <si>
    <t>BEGB880818996</t>
  </si>
  <si>
    <t>PEREZ FLORES MARIA CANDELARIA</t>
  </si>
  <si>
    <t>PEFC930407P24</t>
  </si>
  <si>
    <t>JIMENEZ GRANADOS SENDY</t>
  </si>
  <si>
    <t>JIGS891025PN9</t>
  </si>
  <si>
    <t>RODRIGUEZ SANCHEZ RUBI PEREGRINA</t>
  </si>
  <si>
    <t>ROSR781004M73</t>
  </si>
  <si>
    <t>FIGUEROA MARTINEZ MYRIAM CECILIA</t>
  </si>
  <si>
    <t>FIMM8211166H1</t>
  </si>
  <si>
    <t>ESQUIVEL SOTO CARMEN</t>
  </si>
  <si>
    <t>EUSC640630LB6</t>
  </si>
  <si>
    <t>VALDIVIA VITELA ELENA ISABEL</t>
  </si>
  <si>
    <t>VAVE9007021JA</t>
  </si>
  <si>
    <t>MAYORAL CABRERA ADRIANA</t>
  </si>
  <si>
    <t>MACA780701E80</t>
  </si>
  <si>
    <t>ANGULO LOMELI ANGELICA</t>
  </si>
  <si>
    <t>AULA7101243K5</t>
  </si>
  <si>
    <t>MARQUEZ ORTIZ ARACELI</t>
  </si>
  <si>
    <t>MAOA821220GX9</t>
  </si>
  <si>
    <t>DE DIOS SANTANA VERONICA JAZMIN</t>
  </si>
  <si>
    <t>DISV960721LH3</t>
  </si>
  <si>
    <t xml:space="preserve">DIAZ MORALES SANDRA </t>
  </si>
  <si>
    <t>DIMS690805Q31</t>
  </si>
  <si>
    <t>RUVALCABA MARTINEZ ELVA LETICIA</t>
  </si>
  <si>
    <t>RUME760324TY8</t>
  </si>
  <si>
    <t>JEFATURA DE CASA VARONES</t>
  </si>
  <si>
    <t>TRUJILLO ALVARADO JESUS MISAEL</t>
  </si>
  <si>
    <t>TUAJ890313HB6</t>
  </si>
  <si>
    <t>BARBA REYNAGA ARTURO</t>
  </si>
  <si>
    <t>BARA820910GX1</t>
  </si>
  <si>
    <t>CONTRERAS DUEÑAS LETICIA</t>
  </si>
  <si>
    <t>CODL501022RP8</t>
  </si>
  <si>
    <t>DIDI7105074N7</t>
  </si>
  <si>
    <t>COLLAZO ESQUIVEL VERONICA</t>
  </si>
  <si>
    <t>COEV740804TGA</t>
  </si>
  <si>
    <t>ALVAREZ VALENZUELA GLORIA</t>
  </si>
  <si>
    <t>AAVG670606JNA</t>
  </si>
  <si>
    <t>TOTAL DE PLAZAS</t>
  </si>
  <si>
    <t>NOTAS:</t>
  </si>
  <si>
    <t>- SE DEBERÁ PRESENTAR UNA PLAZA POR RENGLÓN</t>
  </si>
  <si>
    <t>- INCLUIR TODOS LOS CONCEPTOS DE PAGO PARA CADA PLAZA (EN CASO DE QUE NO EXISTA EN ESTE FORMATO FAVOR DE INCLUIRLOS)</t>
  </si>
  <si>
    <t>- INCLUIR PLAZAS VACANTES SI ES QUE EXISTEN</t>
  </si>
  <si>
    <t>- PUEDE INSERTAR COLUMNAS Y FILAS SEGÚN LA NECESIDAD DE CONCEPTOS DE PAGO Y CANTIDAD DE PERSONAL</t>
  </si>
  <si>
    <t>- INCLUIR LA FORMA DE CALCULO PARA CADA CONCEPTO</t>
  </si>
  <si>
    <t>- INCLUIR CRITERIOS DE OTORGAMIENTO PARA LOS CONCEPTOS PROPIOS DEL ORGANISMO</t>
  </si>
  <si>
    <t>Definitivo</t>
  </si>
  <si>
    <t>ESTATUS</t>
  </si>
  <si>
    <t>FUENTE DE FINANCIAMIENTO</t>
  </si>
  <si>
    <t>SUBFUENTE DE FINANCIAMIENTO</t>
  </si>
  <si>
    <t>Vacante</t>
  </si>
  <si>
    <t>Activo</t>
  </si>
  <si>
    <t>11001B</t>
  </si>
  <si>
    <t>DIAZ DE LEON IMELDA</t>
  </si>
  <si>
    <t>53001B</t>
  </si>
  <si>
    <t>Plazas con deficit presupuestal para operar ejercicio 2021</t>
  </si>
  <si>
    <t>ANEXO 1.A.- PRESTACIONES SIN BENEFICIARIO IDENTIFICADO</t>
  </si>
  <si>
    <t>PARTIDA AFECTADA</t>
  </si>
  <si>
    <t xml:space="preserve">CODIGO DE LA PRESTACION </t>
  </si>
  <si>
    <t>CONCEPTO DE LA PRESTACIÓN</t>
  </si>
  <si>
    <t>DESCRIPCIÓN DE LA PRESTACIÓN</t>
  </si>
  <si>
    <t>MARCO JURÍDICO DONDE ESTABLECE EL OTORGAR DICHA PRESTACIÓN</t>
  </si>
  <si>
    <t>IMPORTE EJERCIDO 2019</t>
  </si>
  <si>
    <t>IMPORTE EJERCIDO 2020</t>
  </si>
  <si>
    <t>IMPORTE SOLICITADO 2021</t>
  </si>
  <si>
    <t>TOTAL</t>
  </si>
  <si>
    <t xml:space="preserve"> RESUMEN DE VALUACION DE PLANTILLA </t>
  </si>
  <si>
    <t>PARTIDA</t>
  </si>
  <si>
    <t>CONCEPTO</t>
  </si>
  <si>
    <t xml:space="preserve">Importe Plantilla </t>
  </si>
  <si>
    <t xml:space="preserve">Partidas Especiales </t>
  </si>
  <si>
    <t xml:space="preserve">Total </t>
  </si>
  <si>
    <t>Honorarios asimilables a salarios</t>
  </si>
  <si>
    <t>Salarios al personal eventual</t>
  </si>
  <si>
    <t>Remuneraciones por horas extraordinarias</t>
  </si>
  <si>
    <t>Cuotas para el seguro de vida del personal</t>
  </si>
  <si>
    <t>Indemnizaciones por separación</t>
  </si>
  <si>
    <t>Indemnizaciones por accidente en el trabajo</t>
  </si>
  <si>
    <t>Prima por riesgo de trabajo</t>
  </si>
  <si>
    <t>Indemnizaciones por riesgo de trabajo</t>
  </si>
  <si>
    <t>Fondo de retiro</t>
  </si>
  <si>
    <t>Prestación salarial complementaria por fallecimiento</t>
  </si>
  <si>
    <t>Otras medidas de carácter laboral y económico</t>
  </si>
  <si>
    <t>Otros estímulos</t>
  </si>
  <si>
    <t>Organigrama Institucional</t>
  </si>
  <si>
    <t>DESARROLLO SOCIAL</t>
  </si>
  <si>
    <t>Sueldo base</t>
  </si>
  <si>
    <t>Prima Quinquenal</t>
  </si>
  <si>
    <t>Prima vacacional y dominical</t>
  </si>
  <si>
    <t>Cuotas al IMSS enfermedades y maternidad</t>
  </si>
  <si>
    <t>Cuotas para la vivienda</t>
  </si>
  <si>
    <t>Cuotas a pensiones</t>
  </si>
  <si>
    <t>Cuotas p/sistema de ahorro p/el retiro (sedar)</t>
  </si>
  <si>
    <t>Estimulos al personal</t>
  </si>
  <si>
    <t>Impacto al salario en el transcurso del año</t>
  </si>
  <si>
    <t>Ayuda para despensa</t>
  </si>
  <si>
    <t>Ayuda para pasajes</t>
  </si>
  <si>
    <t>Estimulo por el dia del servidor publico</t>
  </si>
  <si>
    <t>Estimulos de antigüedad</t>
  </si>
  <si>
    <t xml:space="preserve">Aguinaldo </t>
  </si>
  <si>
    <t>DODM9403045G8</t>
  </si>
  <si>
    <t>DOMINGUEZ DURAN MONICA ALEJANDRA</t>
  </si>
  <si>
    <t>AGUAYO OROZCO CHRISTIAN</t>
  </si>
  <si>
    <t>AUOC770829R48</t>
  </si>
  <si>
    <t>LOMELI DELGADO CHRISTIAN EMMANUEL</t>
  </si>
  <si>
    <t>LODC860927VB0</t>
  </si>
  <si>
    <t>PRIETO ALANIZ MARGARITA</t>
  </si>
  <si>
    <t>PIAM881119B98</t>
  </si>
  <si>
    <t>AYALA JIMENEZ  ELENA DE JESUS</t>
  </si>
  <si>
    <t>AAJE851017IP1</t>
  </si>
  <si>
    <t>DIAZ MALDONADO GABRIELA CAROLINA</t>
  </si>
  <si>
    <t>DOMINGUEZ GUZMAN ELIZABETH GUADALUPE</t>
  </si>
  <si>
    <t>DIMG920414IX5</t>
  </si>
  <si>
    <t>ESTRADA ESQUIVEL JOHANA MONSERRAT</t>
  </si>
  <si>
    <t>EAEJ870210IP5</t>
  </si>
  <si>
    <t>GONZALEZ SANTACRUZ ADRIANA MARGARITA</t>
  </si>
  <si>
    <t>DOGE950423NIA</t>
  </si>
  <si>
    <t>GOSA710120FP0</t>
  </si>
  <si>
    <t>GUTIERREZ LOPEZ PAOLA GUADALUPE</t>
  </si>
  <si>
    <t>GULP981103SJ9</t>
  </si>
  <si>
    <t>HERNANDEZ ACOSTA ERIKA ELIZABETH</t>
  </si>
  <si>
    <t>HEAE760201C1A</t>
  </si>
  <si>
    <t>MORALES ROLON JUAN JOSE</t>
  </si>
  <si>
    <t>MORJ730626EV6</t>
  </si>
  <si>
    <t>HERNANDEZ VALLE OMAR EDUARDO</t>
  </si>
  <si>
    <t>HEVO900220CDA</t>
  </si>
  <si>
    <t>MAGALLON GONZALEZ VALERIA GUADALUPE</t>
  </si>
  <si>
    <t>MAGV951017J53</t>
  </si>
  <si>
    <t>MAGB0105237I5</t>
  </si>
  <si>
    <t>MARQUEZ SOLIS ALEJANDRO</t>
  </si>
  <si>
    <t>MASA8209295W1</t>
  </si>
  <si>
    <t>OLMEDO ALCALA JESSICA ESMERALDA</t>
  </si>
  <si>
    <t>OEAJ940427D64</t>
  </si>
  <si>
    <t>RAZON BARAJAS VERONICA</t>
  </si>
  <si>
    <t>RABV760428J74</t>
  </si>
  <si>
    <t>VAZQUEZ GUERRERO ANA GUADALUPE</t>
  </si>
  <si>
    <t>VAGA010716TR7</t>
  </si>
  <si>
    <t>VILLA GONZALEZ OFELIA</t>
  </si>
  <si>
    <t>VIGO850502N77</t>
  </si>
  <si>
    <t>VAZQUEZ RAMIREZ ROCIO</t>
  </si>
  <si>
    <t>VARR9606204L0</t>
  </si>
  <si>
    <t>BUMA971228SL4</t>
  </si>
  <si>
    <t>MANZO GONZALEZ RAMIRO DE JESUS</t>
  </si>
  <si>
    <t>MAGR851104GL7</t>
  </si>
  <si>
    <t>CASTAÑEDA CARRION NORMA</t>
  </si>
  <si>
    <t>GONZALEZ PEREZ LAURA GUADALUPE</t>
  </si>
  <si>
    <t>GOPL961111FQ0</t>
  </si>
  <si>
    <t>PADILLA QUIRARTE SONIA</t>
  </si>
  <si>
    <t>PAQS820618UI7</t>
  </si>
  <si>
    <t>LINARES LOPEZ MAYRA LORENA</t>
  </si>
  <si>
    <t>LILM810517MR5</t>
  </si>
  <si>
    <t>VARGAS MEDINA MARIA DE LOS ANGELES</t>
  </si>
  <si>
    <t>VAMA710625ARA</t>
  </si>
  <si>
    <t>RIVERA ROBLES MARIELA</t>
  </si>
  <si>
    <t>RIRM020407P51</t>
  </si>
  <si>
    <t>BUELNA MARIN ALONDRA KARINA</t>
  </si>
  <si>
    <t>Ajuste en Sueldos</t>
  </si>
  <si>
    <t>CABRALES LAGOS GEORGINA INES</t>
  </si>
  <si>
    <t>CHAVEZ RAMOS RICARDO</t>
  </si>
  <si>
    <t>CARR661006FYA</t>
  </si>
  <si>
    <t>SANTANA CRUZ BRYAN ISIDRO</t>
  </si>
  <si>
    <t>SACB990812M55</t>
  </si>
  <si>
    <t>DAVILA GONZALEZ PAOLA CAROLINA</t>
  </si>
  <si>
    <t>DAGP930321V85</t>
  </si>
  <si>
    <t>ORGANISMO PÚBLICO DESCENTRALIZADO:  HOGAR CABAÑAS</t>
  </si>
  <si>
    <t>001</t>
  </si>
  <si>
    <t>Se realiza a personal que no se encuentra en plantilla y se requiere sus servicios por las necesidades del Hogar Cabañas</t>
  </si>
  <si>
    <t>Autorizado por el Congreso del Estado de Jalisco, publicado en el Diario Oficial del Estado de Jalisco</t>
  </si>
  <si>
    <t>Reglamento Interior de trabajo Art. 18</t>
  </si>
  <si>
    <t>004</t>
  </si>
  <si>
    <t>Remuneracioness realizados a personal por horas trabajadas después de su jornada laboral, siempre y cuando no excedan de los limites permitidos.</t>
  </si>
  <si>
    <t>Contrato Colectivo de Trabajo Art. Trigésima</t>
  </si>
  <si>
    <t>147</t>
  </si>
  <si>
    <t>Se contratara un seguro de vida  a los trabajadores sindicalizados</t>
  </si>
  <si>
    <t>La fracción XXII del artículo 123 de la Constitución Política de los Estados Unidos Mexicano</t>
  </si>
  <si>
    <t>026</t>
  </si>
  <si>
    <t>Remuneraciones realizadas a personal con el que se realiza algun convenio por separación o término de contrato.</t>
  </si>
  <si>
    <t>Estímulos al personal</t>
  </si>
  <si>
    <t>Contrato Colectivo de Trabajo Art. Decima Septima</t>
  </si>
  <si>
    <t>015</t>
  </si>
  <si>
    <t>Remuneraciones realizadas por concepto de puntualidad y desempeño a  el personal operativo y administrativo</t>
  </si>
  <si>
    <t xml:space="preserve"> Acuerdo Emitido por el Gobernador del estado de Jalisco</t>
  </si>
  <si>
    <t>016</t>
  </si>
  <si>
    <t>Remuneración que se deriva del incremento salarial, mismo que es autorizado por el Ejecutivo Estatal. Se realiza de acuerdo a lo establecido por el mismo.</t>
  </si>
  <si>
    <t>Estímulos de antigüedad</t>
  </si>
  <si>
    <t>Artículo 162 de la Ley Federal del Trabajo</t>
  </si>
  <si>
    <t>Remuneración pagada al personal que cumpla lo establecido de acuerdo al artículo 162 del  la Ley Federal del Trabajo</t>
  </si>
  <si>
    <t>Artículo 8 Reglamento Interior de Trabajo</t>
  </si>
  <si>
    <t>0145</t>
  </si>
  <si>
    <t>Remuneraciones especiales a personal operativo que realice funciones distintas a lo establecido en su contrato.</t>
  </si>
  <si>
    <t>.</t>
  </si>
  <si>
    <t>REBECA DELCARMEN MELGAR CHAVEZ</t>
  </si>
  <si>
    <t>ULLOA ALMARAZ GUILLERMO</t>
  </si>
  <si>
    <t>MECR8807134ZA</t>
  </si>
  <si>
    <t>SANTOS ROBLES CLAUDIA ROCIO</t>
  </si>
  <si>
    <t>SARC8311135V3</t>
  </si>
  <si>
    <t>CERVANTES FERNANDEZ MISAEL ELIEZER</t>
  </si>
  <si>
    <t>GONZALEZ GARCIA OSCAR MANUEL</t>
  </si>
  <si>
    <t>ZARAGOZA MARIA DE LA LUZ</t>
  </si>
  <si>
    <t>LARIOS PROA ADRIANA ELIZABETH</t>
  </si>
  <si>
    <t>CEFE9602057F6</t>
  </si>
  <si>
    <t>LAPA7502141C4</t>
  </si>
  <si>
    <t>GOGO801121IJ8</t>
  </si>
  <si>
    <t>VARGAS GARIN ANGEL</t>
  </si>
  <si>
    <t>VAGA970130JN5</t>
  </si>
  <si>
    <t>GOAL941225ER1</t>
  </si>
  <si>
    <t>GONZALEZ ANGULO LUIS ANGEL</t>
  </si>
  <si>
    <t>ALVAREZ MORALES RICARDO DE JESUS</t>
  </si>
  <si>
    <t>AAMR931120TA2</t>
  </si>
  <si>
    <t>UOAG820617RX5</t>
  </si>
  <si>
    <t>activo</t>
  </si>
  <si>
    <t>Provisional Trimestral</t>
  </si>
  <si>
    <t>CACN940520EE8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</si>
</sst>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00"/>
    <numFmt numFmtId="165" formatCode="000"/>
    <numFmt numFmtId="166" formatCode="00000"/>
    <numFmt numFmtId="167" formatCode="#,##0.00_ ;[Red]\-#,##0.00\ "/>
  </numFmts>
  <fonts count="29" x14ac:knownFonts="1">
    <font>
      <sz val="10"/>
      <name val="Arial"/>
    </font>
    <font>
      <sz val="10"/>
      <name val="MS Sans Serif"/>
      <family val="2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48"/>
      <name val="Arial"/>
      <family val="2"/>
    </font>
    <font>
      <b/>
      <sz val="10"/>
      <color theme="1" tint="0.14999847407452621"/>
      <name val="Arial"/>
      <family val="2"/>
    </font>
    <font>
      <b/>
      <sz val="10"/>
      <color theme="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10"/>
      <color rgb="FFFF0000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indexed="81"/>
      <name val="Tahoma"/>
      <family val="2"/>
    </font>
    <font>
      <b/>
      <sz val="24"/>
      <name val="Arial"/>
      <family val="2"/>
    </font>
    <font>
      <b/>
      <sz val="16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0" fillId="0" borderId="0" xfId="0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6" fillId="3" borderId="15" xfId="2" applyNumberFormat="1" applyFont="1" applyFill="1" applyBorder="1" applyAlignment="1">
      <alignment horizontal="center" vertical="center" wrapText="1"/>
    </xf>
    <xf numFmtId="0" fontId="6" fillId="3" borderId="18" xfId="2" applyNumberFormat="1" applyFont="1" applyFill="1" applyBorder="1" applyAlignment="1">
      <alignment horizontal="center" vertical="center" wrapText="1"/>
    </xf>
    <xf numFmtId="4" fontId="8" fillId="0" borderId="0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167" fontId="1" fillId="0" borderId="0" xfId="2" applyNumberFormat="1" applyFill="1" applyBorder="1" applyAlignment="1">
      <alignment vertical="center"/>
    </xf>
    <xf numFmtId="167" fontId="3" fillId="0" borderId="0" xfId="2" applyNumberFormat="1" applyFont="1" applyFill="1" applyAlignment="1">
      <alignment vertical="center"/>
    </xf>
    <xf numFmtId="0" fontId="11" fillId="3" borderId="11" xfId="2" applyFont="1" applyFill="1" applyBorder="1" applyAlignment="1">
      <alignment horizontal="center" vertical="center"/>
    </xf>
    <xf numFmtId="0" fontId="11" fillId="3" borderId="33" xfId="2" applyFont="1" applyFill="1" applyBorder="1" applyAlignment="1">
      <alignment vertical="center"/>
    </xf>
    <xf numFmtId="0" fontId="11" fillId="3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1" fillId="0" borderId="0" xfId="2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6" fillId="0" borderId="0" xfId="2" quotePrefix="1" applyFont="1" applyAlignment="1">
      <alignment horizontal="left" vertical="center"/>
    </xf>
    <xf numFmtId="0" fontId="11" fillId="0" borderId="0" xfId="2" quotePrefix="1" applyFont="1" applyAlignment="1">
      <alignment horizontal="left" vertical="center"/>
    </xf>
    <xf numFmtId="14" fontId="1" fillId="7" borderId="25" xfId="2" applyNumberFormat="1" applyFill="1" applyBorder="1" applyAlignment="1">
      <alignment horizontal="center" vertical="center" wrapText="1"/>
    </xf>
    <xf numFmtId="0" fontId="3" fillId="7" borderId="25" xfId="2" applyFont="1" applyFill="1" applyBorder="1" applyAlignment="1">
      <alignment horizontal="center" vertical="center"/>
    </xf>
    <xf numFmtId="14" fontId="1" fillId="7" borderId="25" xfId="2" applyNumberFormat="1" applyFill="1" applyBorder="1" applyAlignment="1">
      <alignment horizontal="center" vertical="center"/>
    </xf>
    <xf numFmtId="164" fontId="3" fillId="7" borderId="11" xfId="0" applyNumberFormat="1" applyFont="1" applyFill="1" applyBorder="1" applyAlignment="1">
      <alignment horizontal="center" vertical="center"/>
    </xf>
    <xf numFmtId="165" fontId="3" fillId="7" borderId="11" xfId="0" applyNumberFormat="1" applyFont="1" applyFill="1" applyBorder="1" applyAlignment="1">
      <alignment horizontal="center" vertical="center"/>
    </xf>
    <xf numFmtId="166" fontId="3" fillId="7" borderId="11" xfId="0" applyNumberFormat="1" applyFont="1" applyFill="1" applyBorder="1" applyAlignment="1">
      <alignment horizontal="center" vertical="center"/>
    </xf>
    <xf numFmtId="165" fontId="3" fillId="7" borderId="25" xfId="0" applyNumberFormat="1" applyFont="1" applyFill="1" applyBorder="1" applyAlignment="1">
      <alignment horizontal="center" vertical="center"/>
    </xf>
    <xf numFmtId="0" fontId="3" fillId="7" borderId="25" xfId="2" applyFont="1" applyFill="1" applyBorder="1" applyAlignment="1">
      <alignment vertical="center"/>
    </xf>
    <xf numFmtId="0" fontId="3" fillId="7" borderId="26" xfId="2" applyFont="1" applyFill="1" applyBorder="1" applyAlignment="1">
      <alignment vertical="center"/>
    </xf>
    <xf numFmtId="0" fontId="3" fillId="0" borderId="0" xfId="2" applyFont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6" fillId="7" borderId="0" xfId="2" applyNumberFormat="1" applyFont="1" applyFill="1" applyBorder="1" applyAlignment="1">
      <alignment horizontal="center" vertical="center" wrapText="1"/>
    </xf>
    <xf numFmtId="0" fontId="6" fillId="9" borderId="34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0" fontId="10" fillId="0" borderId="0" xfId="2" applyFont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3" fillId="8" borderId="0" xfId="2" applyFont="1" applyFill="1" applyAlignment="1">
      <alignment horizontal="center" vertical="center"/>
    </xf>
    <xf numFmtId="0" fontId="3" fillId="0" borderId="0" xfId="2" applyFont="1" applyAlignment="1">
      <alignment horizontal="left" vertical="center"/>
    </xf>
    <xf numFmtId="167" fontId="19" fillId="0" borderId="0" xfId="2" applyNumberFormat="1" applyFont="1" applyFill="1" applyBorder="1" applyAlignment="1">
      <alignment vertical="center"/>
    </xf>
    <xf numFmtId="167" fontId="18" fillId="0" borderId="0" xfId="2" applyNumberFormat="1" applyFont="1" applyFill="1" applyAlignment="1">
      <alignment vertical="center"/>
    </xf>
    <xf numFmtId="14" fontId="1" fillId="7" borderId="25" xfId="2" applyNumberFormat="1" applyFont="1" applyFill="1" applyBorder="1" applyAlignment="1">
      <alignment horizontal="center" vertical="center"/>
    </xf>
    <xf numFmtId="14" fontId="1" fillId="7" borderId="25" xfId="2" applyNumberFormat="1" applyFont="1" applyFill="1" applyBorder="1" applyAlignment="1">
      <alignment horizontal="center" vertical="center" wrapText="1"/>
    </xf>
    <xf numFmtId="167" fontId="1" fillId="0" borderId="0" xfId="2" applyNumberFormat="1" applyFont="1" applyFill="1" applyBorder="1" applyAlignment="1">
      <alignment vertical="center"/>
    </xf>
    <xf numFmtId="0" fontId="23" fillId="0" borderId="0" xfId="0" applyFont="1"/>
    <xf numFmtId="0" fontId="22" fillId="0" borderId="0" xfId="0" applyFont="1"/>
    <xf numFmtId="0" fontId="23" fillId="0" borderId="0" xfId="0" applyFont="1" applyAlignment="1">
      <alignment horizontal="left"/>
    </xf>
    <xf numFmtId="0" fontId="3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3" fillId="0" borderId="11" xfId="0" applyFont="1" applyBorder="1"/>
    <xf numFmtId="0" fontId="8" fillId="0" borderId="0" xfId="0" applyFont="1"/>
    <xf numFmtId="3" fontId="21" fillId="3" borderId="11" xfId="0" applyNumberFormat="1" applyFont="1" applyFill="1" applyBorder="1" applyAlignment="1">
      <alignment horizontal="center" vertical="center" wrapText="1"/>
    </xf>
    <xf numFmtId="3" fontId="21" fillId="10" borderId="1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41" fontId="0" fillId="0" borderId="11" xfId="4" applyNumberFormat="1" applyFont="1" applyBorder="1" applyAlignment="1">
      <alignment horizontal="left" vertical="center"/>
    </xf>
    <xf numFmtId="41" fontId="0" fillId="0" borderId="11" xfId="4" applyNumberFormat="1" applyFont="1" applyFill="1" applyBorder="1"/>
    <xf numFmtId="0" fontId="0" fillId="0" borderId="11" xfId="0" applyFill="1" applyBorder="1" applyAlignment="1">
      <alignment horizontal="left" vertical="center"/>
    </xf>
    <xf numFmtId="0" fontId="0" fillId="0" borderId="38" xfId="0" applyBorder="1"/>
    <xf numFmtId="0" fontId="21" fillId="0" borderId="39" xfId="0" applyFont="1" applyFill="1" applyBorder="1" applyAlignment="1">
      <alignment horizontal="right" vertical="center" indent="1"/>
    </xf>
    <xf numFmtId="41" fontId="21" fillId="0" borderId="11" xfId="4" applyNumberFormat="1" applyFont="1" applyFill="1" applyBorder="1" applyAlignment="1">
      <alignment horizontal="right" vertical="center" indent="1"/>
    </xf>
    <xf numFmtId="41" fontId="21" fillId="0" borderId="11" xfId="4" applyNumberFormat="1" applyFont="1" applyFill="1" applyBorder="1"/>
    <xf numFmtId="0" fontId="3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41" fontId="0" fillId="0" borderId="11" xfId="1" applyNumberFormat="1" applyFont="1" applyBorder="1"/>
    <xf numFmtId="0" fontId="3" fillId="0" borderId="11" xfId="0" applyFont="1" applyBorder="1" applyAlignment="1">
      <alignment horizontal="left"/>
    </xf>
    <xf numFmtId="41" fontId="2" fillId="0" borderId="0" xfId="2" applyNumberFormat="1" applyFont="1" applyAlignment="1">
      <alignment vertical="center"/>
    </xf>
    <xf numFmtId="41" fontId="3" fillId="0" borderId="0" xfId="2" applyNumberFormat="1" applyFont="1" applyAlignment="1">
      <alignment vertical="center"/>
    </xf>
    <xf numFmtId="41" fontId="2" fillId="0" borderId="0" xfId="2" applyNumberFormat="1" applyFont="1" applyAlignment="1">
      <alignment horizontal="center" vertical="center"/>
    </xf>
    <xf numFmtId="41" fontId="3" fillId="0" borderId="0" xfId="2" applyNumberFormat="1" applyFont="1" applyAlignment="1">
      <alignment horizontal="center" vertical="center"/>
    </xf>
    <xf numFmtId="41" fontId="3" fillId="0" borderId="8" xfId="2" applyNumberFormat="1" applyFont="1" applyBorder="1" applyAlignment="1">
      <alignment vertical="center"/>
    </xf>
    <xf numFmtId="41" fontId="3" fillId="0" borderId="9" xfId="2" applyNumberFormat="1" applyFont="1" applyBorder="1" applyAlignment="1">
      <alignment vertical="center"/>
    </xf>
    <xf numFmtId="41" fontId="11" fillId="0" borderId="10" xfId="2" applyNumberFormat="1" applyFont="1" applyFill="1" applyBorder="1" applyAlignment="1">
      <alignment horizontal="center" vertical="center"/>
    </xf>
    <xf numFmtId="41" fontId="11" fillId="0" borderId="0" xfId="2" applyNumberFormat="1" applyFont="1" applyFill="1" applyBorder="1" applyAlignment="1">
      <alignment horizontal="center" vertical="center"/>
    </xf>
    <xf numFmtId="41" fontId="11" fillId="0" borderId="25" xfId="2" applyNumberFormat="1" applyFont="1" applyFill="1" applyBorder="1" applyAlignment="1">
      <alignment horizontal="center" vertical="center"/>
    </xf>
    <xf numFmtId="41" fontId="11" fillId="0" borderId="26" xfId="2" applyNumberFormat="1" applyFont="1" applyFill="1" applyBorder="1" applyAlignment="1">
      <alignment horizontal="center" vertical="center"/>
    </xf>
    <xf numFmtId="41" fontId="11" fillId="0" borderId="32" xfId="2" applyNumberFormat="1" applyFont="1" applyFill="1" applyBorder="1" applyAlignment="1">
      <alignment horizontal="center" vertical="center"/>
    </xf>
    <xf numFmtId="41" fontId="3" fillId="0" borderId="0" xfId="2" applyNumberFormat="1" applyFont="1" applyBorder="1" applyAlignment="1">
      <alignment vertical="center"/>
    </xf>
    <xf numFmtId="41" fontId="3" fillId="0" borderId="32" xfId="2" applyNumberFormat="1" applyFont="1" applyBorder="1" applyAlignment="1">
      <alignment vertical="center"/>
    </xf>
    <xf numFmtId="41" fontId="8" fillId="0" borderId="10" xfId="2" applyNumberFormat="1" applyFont="1" applyFill="1" applyBorder="1" applyAlignment="1">
      <alignment horizontal="center" vertical="center"/>
    </xf>
    <xf numFmtId="41" fontId="8" fillId="0" borderId="0" xfId="2" applyNumberFormat="1" applyFont="1" applyFill="1" applyBorder="1" applyAlignment="1">
      <alignment horizontal="center" vertical="center"/>
    </xf>
    <xf numFmtId="41" fontId="8" fillId="0" borderId="13" xfId="2" applyNumberFormat="1" applyFont="1" applyFill="1" applyBorder="1" applyAlignment="1">
      <alignment horizontal="center" vertical="center"/>
    </xf>
    <xf numFmtId="41" fontId="8" fillId="0" borderId="14" xfId="2" applyNumberFormat="1" applyFont="1" applyFill="1" applyBorder="1" applyAlignment="1">
      <alignment horizontal="center" vertical="center"/>
    </xf>
    <xf numFmtId="41" fontId="3" fillId="0" borderId="14" xfId="2" applyNumberFormat="1" applyFont="1" applyBorder="1" applyAlignment="1">
      <alignment vertical="center"/>
    </xf>
    <xf numFmtId="41" fontId="3" fillId="0" borderId="17" xfId="2" applyNumberFormat="1" applyFont="1" applyBorder="1" applyAlignment="1">
      <alignment vertical="center"/>
    </xf>
    <xf numFmtId="41" fontId="12" fillId="4" borderId="19" xfId="2" applyNumberFormat="1" applyFont="1" applyFill="1" applyBorder="1" applyAlignment="1">
      <alignment horizontal="center" vertical="center" wrapText="1"/>
    </xf>
    <xf numFmtId="41" fontId="12" fillId="4" borderId="15" xfId="2" applyNumberFormat="1" applyFont="1" applyFill="1" applyBorder="1" applyAlignment="1">
      <alignment horizontal="center" vertical="center" wrapText="1"/>
    </xf>
    <xf numFmtId="41" fontId="13" fillId="5" borderId="20" xfId="3" applyNumberFormat="1" applyFont="1" applyFill="1" applyBorder="1" applyAlignment="1">
      <alignment horizontal="center" vertical="center" wrapText="1"/>
    </xf>
    <xf numFmtId="41" fontId="13" fillId="5" borderId="15" xfId="3" applyNumberFormat="1" applyFont="1" applyFill="1" applyBorder="1" applyAlignment="1">
      <alignment horizontal="center" vertical="center" wrapText="1"/>
    </xf>
    <xf numFmtId="41" fontId="12" fillId="4" borderId="21" xfId="2" applyNumberFormat="1" applyFont="1" applyFill="1" applyBorder="1" applyAlignment="1">
      <alignment horizontal="center" vertical="center" wrapText="1"/>
    </xf>
    <xf numFmtId="41" fontId="12" fillId="4" borderId="22" xfId="2" applyNumberFormat="1" applyFont="1" applyFill="1" applyBorder="1" applyAlignment="1">
      <alignment horizontal="center" vertical="center" wrapText="1"/>
    </xf>
    <xf numFmtId="41" fontId="12" fillId="6" borderId="22" xfId="2" applyNumberFormat="1" applyFont="1" applyFill="1" applyBorder="1" applyAlignment="1">
      <alignment horizontal="center" vertical="center" wrapText="1"/>
    </xf>
    <xf numFmtId="41" fontId="12" fillId="6" borderId="23" xfId="3" applyNumberFormat="1" applyFont="1" applyFill="1" applyBorder="1" applyAlignment="1">
      <alignment horizontal="center" vertical="center" wrapText="1"/>
    </xf>
    <xf numFmtId="41" fontId="12" fillId="6" borderId="24" xfId="2" applyNumberFormat="1" applyFont="1" applyFill="1" applyBorder="1" applyAlignment="1">
      <alignment horizontal="center" vertical="center" wrapText="1"/>
    </xf>
    <xf numFmtId="41" fontId="12" fillId="2" borderId="17" xfId="2" applyNumberFormat="1" applyFont="1" applyFill="1" applyBorder="1" applyAlignment="1">
      <alignment horizontal="center" vertical="center" wrapText="1"/>
    </xf>
    <xf numFmtId="41" fontId="3" fillId="7" borderId="27" xfId="2" applyNumberFormat="1" applyFont="1" applyFill="1" applyBorder="1" applyAlignment="1">
      <alignment horizontal="right" vertical="center"/>
    </xf>
    <xf numFmtId="41" fontId="3" fillId="7" borderId="25" xfId="2" applyNumberFormat="1" applyFont="1" applyFill="1" applyBorder="1" applyAlignment="1">
      <alignment horizontal="right" vertical="center"/>
    </xf>
    <xf numFmtId="41" fontId="3" fillId="7" borderId="11" xfId="1" applyNumberFormat="1" applyFont="1" applyFill="1" applyBorder="1"/>
    <xf numFmtId="41" fontId="3" fillId="7" borderId="11" xfId="1" applyNumberFormat="1" applyFont="1" applyFill="1" applyBorder="1" applyAlignment="1" applyProtection="1">
      <alignment vertical="center"/>
    </xf>
    <xf numFmtId="41" fontId="14" fillId="7" borderId="11" xfId="1" applyNumberFormat="1" applyFont="1" applyFill="1" applyBorder="1"/>
    <xf numFmtId="41" fontId="3" fillId="7" borderId="28" xfId="2" applyNumberFormat="1" applyFont="1" applyFill="1" applyBorder="1" applyAlignment="1">
      <alignment horizontal="right" vertical="center"/>
    </xf>
    <xf numFmtId="41" fontId="1" fillId="7" borderId="29" xfId="2" applyNumberFormat="1" applyFill="1" applyBorder="1" applyAlignment="1">
      <alignment horizontal="right" vertical="center"/>
    </xf>
    <xf numFmtId="41" fontId="1" fillId="7" borderId="29" xfId="2" applyNumberFormat="1" applyFont="1" applyFill="1" applyBorder="1" applyAlignment="1">
      <alignment horizontal="right" vertical="center"/>
    </xf>
    <xf numFmtId="41" fontId="3" fillId="7" borderId="30" xfId="2" applyNumberFormat="1" applyFont="1" applyFill="1" applyBorder="1" applyAlignment="1">
      <alignment horizontal="right" vertical="center"/>
    </xf>
    <xf numFmtId="41" fontId="3" fillId="7" borderId="11" xfId="2" applyNumberFormat="1" applyFont="1" applyFill="1" applyBorder="1" applyAlignment="1">
      <alignment horizontal="right" vertical="center"/>
    </xf>
    <xf numFmtId="41" fontId="3" fillId="7" borderId="31" xfId="2" applyNumberFormat="1" applyFont="1" applyFill="1" applyBorder="1" applyAlignment="1">
      <alignment horizontal="right" vertical="center"/>
    </xf>
    <xf numFmtId="41" fontId="14" fillId="7" borderId="20" xfId="1" applyNumberFormat="1" applyFont="1" applyFill="1" applyBorder="1"/>
    <xf numFmtId="41" fontId="14" fillId="7" borderId="0" xfId="1" applyNumberFormat="1" applyFont="1" applyFill="1" applyBorder="1"/>
    <xf numFmtId="41" fontId="15" fillId="7" borderId="0" xfId="0" applyNumberFormat="1" applyFont="1" applyFill="1" applyBorder="1" applyAlignment="1" applyProtection="1">
      <alignment vertical="center"/>
    </xf>
    <xf numFmtId="41" fontId="3" fillId="7" borderId="15" xfId="2" applyNumberFormat="1" applyFont="1" applyFill="1" applyBorder="1" applyAlignment="1">
      <alignment horizontal="right"/>
    </xf>
    <xf numFmtId="41" fontId="14" fillId="0" borderId="11" xfId="1" applyNumberFormat="1" applyFont="1" applyFill="1" applyBorder="1"/>
    <xf numFmtId="41" fontId="14" fillId="0" borderId="20" xfId="1" applyNumberFormat="1" applyFont="1" applyFill="1" applyBorder="1"/>
    <xf numFmtId="41" fontId="1" fillId="0" borderId="32" xfId="2" applyNumberFormat="1" applyFill="1" applyBorder="1" applyAlignment="1">
      <alignment horizontal="right" vertical="center"/>
    </xf>
    <xf numFmtId="41" fontId="8" fillId="3" borderId="11" xfId="2" applyNumberFormat="1" applyFont="1" applyFill="1" applyBorder="1" applyAlignment="1">
      <alignment horizontal="right" vertical="center"/>
    </xf>
    <xf numFmtId="41" fontId="3" fillId="0" borderId="11" xfId="2" applyNumberFormat="1" applyFont="1" applyBorder="1" applyAlignment="1">
      <alignment vertical="center"/>
    </xf>
    <xf numFmtId="41" fontId="3" fillId="0" borderId="0" xfId="1" applyNumberFormat="1" applyFont="1" applyAlignment="1">
      <alignment vertical="center"/>
    </xf>
    <xf numFmtId="41" fontId="3" fillId="7" borderId="0" xfId="2" applyNumberFormat="1" applyFont="1" applyFill="1" applyBorder="1" applyAlignment="1">
      <alignment horizontal="right" vertical="center"/>
    </xf>
    <xf numFmtId="41" fontId="0" fillId="0" borderId="0" xfId="0" applyNumberFormat="1"/>
    <xf numFmtId="41" fontId="3" fillId="7" borderId="11" xfId="2" applyNumberFormat="1" applyFont="1" applyFill="1" applyBorder="1" applyAlignment="1">
      <alignment horizontal="right"/>
    </xf>
    <xf numFmtId="41" fontId="3" fillId="7" borderId="11" xfId="1" applyNumberFormat="1" applyFont="1" applyFill="1" applyBorder="1" applyAlignment="1"/>
    <xf numFmtId="41" fontId="3" fillId="7" borderId="11" xfId="1" applyNumberFormat="1" applyFont="1" applyFill="1" applyBorder="1" applyAlignment="1" applyProtection="1"/>
    <xf numFmtId="41" fontId="3" fillId="7" borderId="27" xfId="2" applyNumberFormat="1" applyFont="1" applyFill="1" applyBorder="1" applyAlignment="1">
      <alignment horizontal="right"/>
    </xf>
    <xf numFmtId="41" fontId="3" fillId="7" borderId="25" xfId="2" applyNumberFormat="1" applyFont="1" applyFill="1" applyBorder="1" applyAlignment="1">
      <alignment horizontal="right"/>
    </xf>
    <xf numFmtId="41" fontId="14" fillId="7" borderId="11" xfId="1" applyNumberFormat="1" applyFont="1" applyFill="1" applyBorder="1" applyAlignment="1"/>
    <xf numFmtId="41" fontId="3" fillId="7" borderId="31" xfId="2" applyNumberFormat="1" applyFont="1" applyFill="1" applyBorder="1" applyAlignment="1">
      <alignment horizontal="right"/>
    </xf>
    <xf numFmtId="41" fontId="1" fillId="7" borderId="29" xfId="2" applyNumberFormat="1" applyFill="1" applyBorder="1" applyAlignment="1">
      <alignment horizontal="right"/>
    </xf>
    <xf numFmtId="41" fontId="3" fillId="7" borderId="30" xfId="2" applyNumberFormat="1" applyFont="1" applyFill="1" applyBorder="1" applyAlignment="1">
      <alignment horizontal="right"/>
    </xf>
    <xf numFmtId="0" fontId="27" fillId="0" borderId="0" xfId="2" applyFont="1" applyAlignment="1">
      <alignment vertical="center"/>
    </xf>
    <xf numFmtId="12" fontId="3" fillId="7" borderId="11" xfId="2" applyNumberFormat="1" applyFont="1" applyFill="1" applyBorder="1" applyAlignment="1">
      <alignment horizontal="right" vertical="center"/>
    </xf>
    <xf numFmtId="41" fontId="15" fillId="0" borderId="0" xfId="0" applyNumberFormat="1" applyFont="1" applyFill="1" applyBorder="1" applyAlignment="1">
      <alignment horizontal="center" vertical="center" wrapText="1"/>
    </xf>
    <xf numFmtId="41" fontId="18" fillId="7" borderId="25" xfId="2" applyNumberFormat="1" applyFont="1" applyFill="1" applyBorder="1" applyAlignment="1">
      <alignment horizontal="right" vertical="center"/>
    </xf>
    <xf numFmtId="0" fontId="3" fillId="7" borderId="25" xfId="2" applyFont="1" applyFill="1" applyBorder="1" applyAlignment="1">
      <alignment horizontal="left" vertical="center"/>
    </xf>
    <xf numFmtId="167" fontId="3" fillId="0" borderId="0" xfId="2" applyNumberFormat="1" applyFont="1" applyAlignment="1">
      <alignment vertical="center"/>
    </xf>
    <xf numFmtId="0" fontId="3" fillId="0" borderId="25" xfId="2" applyFont="1" applyFill="1" applyBorder="1" applyAlignment="1">
      <alignment horizontal="center" vertical="center"/>
    </xf>
    <xf numFmtId="165" fontId="3" fillId="0" borderId="25" xfId="0" applyNumberFormat="1" applyFont="1" applyFill="1" applyBorder="1" applyAlignment="1">
      <alignment horizontal="center" vertical="center"/>
    </xf>
    <xf numFmtId="0" fontId="3" fillId="7" borderId="25" xfId="2" applyFont="1" applyFill="1" applyBorder="1" applyAlignment="1">
      <alignment horizontal="center" vertical="center" wrapText="1"/>
    </xf>
    <xf numFmtId="0" fontId="24" fillId="11" borderId="3" xfId="0" applyFont="1" applyFill="1" applyBorder="1" applyAlignment="1">
      <alignment horizontal="center" vertical="center" wrapText="1"/>
    </xf>
    <xf numFmtId="0" fontId="24" fillId="10" borderId="40" xfId="0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 wrapText="1"/>
    </xf>
    <xf numFmtId="0" fontId="24" fillId="11" borderId="41" xfId="0" applyFont="1" applyFill="1" applyBorder="1" applyAlignment="1">
      <alignment horizontal="center" vertical="center" wrapText="1"/>
    </xf>
    <xf numFmtId="0" fontId="24" fillId="11" borderId="42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5" xfId="5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30" xfId="0" applyFont="1" applyBorder="1" applyAlignment="1">
      <alignment horizontal="center" vertical="center"/>
    </xf>
    <xf numFmtId="0" fontId="3" fillId="0" borderId="11" xfId="5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43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wrapText="1"/>
    </xf>
    <xf numFmtId="0" fontId="28" fillId="0" borderId="0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49" fontId="3" fillId="0" borderId="4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wrapText="1"/>
    </xf>
    <xf numFmtId="0" fontId="23" fillId="0" borderId="45" xfId="0" applyFont="1" applyBorder="1" applyAlignment="1">
      <alignment horizontal="center"/>
    </xf>
    <xf numFmtId="0" fontId="23" fillId="7" borderId="10" xfId="0" applyFont="1" applyFill="1" applyBorder="1" applyAlignment="1"/>
    <xf numFmtId="0" fontId="23" fillId="7" borderId="0" xfId="0" applyFont="1" applyFill="1" applyBorder="1" applyAlignment="1"/>
    <xf numFmtId="0" fontId="23" fillId="7" borderId="32" xfId="0" applyFont="1" applyFill="1" applyBorder="1" applyAlignment="1"/>
    <xf numFmtId="43" fontId="3" fillId="0" borderId="6" xfId="6" applyFont="1" applyBorder="1" applyAlignment="1">
      <alignment horizontal="center" vertical="center"/>
    </xf>
    <xf numFmtId="43" fontId="3" fillId="0" borderId="37" xfId="6" applyFont="1" applyBorder="1" applyAlignment="1">
      <alignment horizontal="center" vertical="center"/>
    </xf>
    <xf numFmtId="43" fontId="3" fillId="0" borderId="12" xfId="6" applyFont="1" applyBorder="1" applyAlignment="1">
      <alignment horizontal="center" vertical="center"/>
    </xf>
    <xf numFmtId="43" fontId="3" fillId="0" borderId="31" xfId="6" applyFont="1" applyBorder="1" applyAlignment="1">
      <alignment horizontal="center" vertical="center"/>
    </xf>
    <xf numFmtId="43" fontId="0" fillId="0" borderId="31" xfId="6" applyFont="1" applyBorder="1" applyAlignment="1">
      <alignment horizontal="center" vertical="center"/>
    </xf>
    <xf numFmtId="41" fontId="3" fillId="0" borderId="11" xfId="7" applyNumberFormat="1" applyFont="1" applyBorder="1" applyAlignment="1">
      <alignment horizontal="center" vertical="center" wrapText="1"/>
    </xf>
    <xf numFmtId="43" fontId="3" fillId="0" borderId="18" xfId="6" applyFont="1" applyBorder="1" applyAlignment="1">
      <alignment horizontal="center" vertical="center"/>
    </xf>
    <xf numFmtId="43" fontId="3" fillId="0" borderId="16" xfId="6" applyFont="1" applyBorder="1" applyAlignment="1">
      <alignment horizontal="center" vertical="center"/>
    </xf>
    <xf numFmtId="43" fontId="3" fillId="0" borderId="17" xfId="6" applyFont="1" applyBorder="1"/>
    <xf numFmtId="43" fontId="3" fillId="0" borderId="0" xfId="0" applyNumberFormat="1" applyFont="1"/>
    <xf numFmtId="13" fontId="3" fillId="0" borderId="0" xfId="2" applyNumberFormat="1" applyFont="1" applyAlignment="1">
      <alignment horizontal="center" vertical="center"/>
    </xf>
    <xf numFmtId="0" fontId="3" fillId="10" borderId="25" xfId="2" applyFont="1" applyFill="1" applyBorder="1" applyAlignment="1">
      <alignment vertical="center"/>
    </xf>
    <xf numFmtId="165" fontId="3" fillId="10" borderId="25" xfId="0" applyNumberFormat="1" applyFont="1" applyFill="1" applyBorder="1" applyAlignment="1">
      <alignment horizontal="center" vertical="center"/>
    </xf>
    <xf numFmtId="0" fontId="3" fillId="10" borderId="25" xfId="2" applyFont="1" applyFill="1" applyBorder="1" applyAlignment="1">
      <alignment horizontal="center" vertical="center"/>
    </xf>
    <xf numFmtId="14" fontId="1" fillId="10" borderId="25" xfId="2" applyNumberFormat="1" applyFill="1" applyBorder="1" applyAlignment="1">
      <alignment horizontal="center" vertical="center"/>
    </xf>
    <xf numFmtId="14" fontId="1" fillId="10" borderId="25" xfId="2" applyNumberFormat="1" applyFill="1" applyBorder="1" applyAlignment="1">
      <alignment horizontal="center" vertical="center" wrapText="1"/>
    </xf>
    <xf numFmtId="164" fontId="3" fillId="10" borderId="11" xfId="0" applyNumberFormat="1" applyFont="1" applyFill="1" applyBorder="1" applyAlignment="1">
      <alignment horizontal="center" vertical="center"/>
    </xf>
    <xf numFmtId="165" fontId="3" fillId="10" borderId="11" xfId="0" applyNumberFormat="1" applyFont="1" applyFill="1" applyBorder="1" applyAlignment="1">
      <alignment horizontal="center" vertical="center"/>
    </xf>
    <xf numFmtId="166" fontId="3" fillId="10" borderId="11" xfId="0" applyNumberFormat="1" applyFont="1" applyFill="1" applyBorder="1" applyAlignment="1">
      <alignment horizontal="center" vertical="center"/>
    </xf>
    <xf numFmtId="0" fontId="3" fillId="10" borderId="26" xfId="2" applyFont="1" applyFill="1" applyBorder="1" applyAlignment="1">
      <alignment vertical="center"/>
    </xf>
    <xf numFmtId="41" fontId="3" fillId="10" borderId="30" xfId="2" applyNumberFormat="1" applyFont="1" applyFill="1" applyBorder="1" applyAlignment="1">
      <alignment horizontal="right" vertical="center"/>
    </xf>
    <xf numFmtId="41" fontId="3" fillId="10" borderId="11" xfId="2" applyNumberFormat="1" applyFont="1" applyFill="1" applyBorder="1" applyAlignment="1">
      <alignment horizontal="right" vertical="center"/>
    </xf>
    <xf numFmtId="41" fontId="3" fillId="10" borderId="11" xfId="1" applyNumberFormat="1" applyFont="1" applyFill="1" applyBorder="1"/>
    <xf numFmtId="41" fontId="3" fillId="10" borderId="11" xfId="1" applyNumberFormat="1" applyFont="1" applyFill="1" applyBorder="1" applyAlignment="1" applyProtection="1">
      <alignment vertical="center"/>
    </xf>
    <xf numFmtId="41" fontId="3" fillId="10" borderId="27" xfId="2" applyNumberFormat="1" applyFont="1" applyFill="1" applyBorder="1" applyAlignment="1">
      <alignment horizontal="right" vertical="center"/>
    </xf>
    <xf numFmtId="41" fontId="3" fillId="10" borderId="25" xfId="2" applyNumberFormat="1" applyFont="1" applyFill="1" applyBorder="1" applyAlignment="1">
      <alignment horizontal="right" vertical="center"/>
    </xf>
    <xf numFmtId="41" fontId="14" fillId="10" borderId="11" xfId="1" applyNumberFormat="1" applyFont="1" applyFill="1" applyBorder="1"/>
    <xf numFmtId="41" fontId="3" fillId="10" borderId="31" xfId="2" applyNumberFormat="1" applyFont="1" applyFill="1" applyBorder="1" applyAlignment="1">
      <alignment horizontal="right" vertical="center"/>
    </xf>
    <xf numFmtId="41" fontId="1" fillId="10" borderId="29" xfId="2" applyNumberFormat="1" applyFill="1" applyBorder="1" applyAlignment="1">
      <alignment horizontal="right" vertical="center"/>
    </xf>
    <xf numFmtId="41" fontId="3" fillId="10" borderId="30" xfId="2" applyNumberFormat="1" applyFont="1" applyFill="1" applyBorder="1" applyAlignment="1">
      <alignment horizontal="right"/>
    </xf>
    <xf numFmtId="41" fontId="3" fillId="10" borderId="11" xfId="2" applyNumberFormat="1" applyFont="1" applyFill="1" applyBorder="1" applyAlignment="1">
      <alignment horizontal="right"/>
    </xf>
    <xf numFmtId="41" fontId="3" fillId="10" borderId="11" xfId="1" applyNumberFormat="1" applyFont="1" applyFill="1" applyBorder="1" applyAlignment="1"/>
    <xf numFmtId="41" fontId="3" fillId="10" borderId="11" xfId="1" applyNumberFormat="1" applyFont="1" applyFill="1" applyBorder="1" applyAlignment="1" applyProtection="1"/>
    <xf numFmtId="41" fontId="3" fillId="10" borderId="27" xfId="2" applyNumberFormat="1" applyFont="1" applyFill="1" applyBorder="1" applyAlignment="1">
      <alignment horizontal="right"/>
    </xf>
    <xf numFmtId="41" fontId="3" fillId="10" borderId="25" xfId="2" applyNumberFormat="1" applyFont="1" applyFill="1" applyBorder="1" applyAlignment="1">
      <alignment horizontal="right"/>
    </xf>
    <xf numFmtId="41" fontId="14" fillId="10" borderId="11" xfId="1" applyNumberFormat="1" applyFont="1" applyFill="1" applyBorder="1" applyAlignment="1"/>
    <xf numFmtId="41" fontId="3" fillId="10" borderId="31" xfId="2" applyNumberFormat="1" applyFont="1" applyFill="1" applyBorder="1" applyAlignment="1">
      <alignment horizontal="right"/>
    </xf>
    <xf numFmtId="41" fontId="1" fillId="10" borderId="29" xfId="2" applyNumberFormat="1" applyFill="1" applyBorder="1" applyAlignment="1">
      <alignment horizontal="right"/>
    </xf>
    <xf numFmtId="0" fontId="26" fillId="0" borderId="0" xfId="0" applyFont="1" applyAlignment="1">
      <alignment horizontal="center" vertical="center"/>
    </xf>
    <xf numFmtId="41" fontId="11" fillId="0" borderId="7" xfId="2" applyNumberFormat="1" applyFont="1" applyFill="1" applyBorder="1" applyAlignment="1">
      <alignment horizontal="center" vertical="center"/>
    </xf>
    <xf numFmtId="41" fontId="11" fillId="0" borderId="8" xfId="2" applyNumberFormat="1" applyFont="1" applyFill="1" applyBorder="1" applyAlignment="1">
      <alignment horizontal="center" vertical="center"/>
    </xf>
    <xf numFmtId="41" fontId="11" fillId="0" borderId="9" xfId="2" applyNumberFormat="1" applyFont="1" applyFill="1" applyBorder="1" applyAlignment="1">
      <alignment horizontal="center" vertical="center"/>
    </xf>
    <xf numFmtId="41" fontId="12" fillId="2" borderId="11" xfId="2" applyNumberFormat="1" applyFont="1" applyFill="1" applyBorder="1" applyAlignment="1">
      <alignment horizontal="center" vertical="center"/>
    </xf>
    <xf numFmtId="41" fontId="12" fillId="2" borderId="12" xfId="2" applyNumberFormat="1" applyFont="1" applyFill="1" applyBorder="1" applyAlignment="1">
      <alignment horizontal="center" vertical="center"/>
    </xf>
    <xf numFmtId="41" fontId="12" fillId="2" borderId="15" xfId="2" applyNumberFormat="1" applyFont="1" applyFill="1" applyBorder="1" applyAlignment="1">
      <alignment horizontal="center" vertical="center"/>
    </xf>
    <xf numFmtId="41" fontId="12" fillId="2" borderId="16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41" fontId="11" fillId="0" borderId="3" xfId="2" applyNumberFormat="1" applyFont="1" applyFill="1" applyBorder="1" applyAlignment="1">
      <alignment horizontal="center" vertical="center"/>
    </xf>
    <xf numFmtId="41" fontId="11" fillId="0" borderId="4" xfId="2" applyNumberFormat="1" applyFont="1" applyFill="1" applyBorder="1" applyAlignment="1">
      <alignment horizontal="center" vertical="center"/>
    </xf>
    <xf numFmtId="41" fontId="11" fillId="0" borderId="5" xfId="2" applyNumberFormat="1" applyFont="1" applyFill="1" applyBorder="1" applyAlignment="1">
      <alignment horizontal="center" vertical="center"/>
    </xf>
    <xf numFmtId="41" fontId="11" fillId="0" borderId="6" xfId="2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23" fillId="7" borderId="13" xfId="0" applyFont="1" applyFill="1" applyBorder="1" applyAlignment="1">
      <alignment horizontal="left"/>
    </xf>
    <xf numFmtId="0" fontId="23" fillId="7" borderId="14" xfId="0" applyFont="1" applyFill="1" applyBorder="1" applyAlignment="1">
      <alignment horizontal="left"/>
    </xf>
    <xf numFmtId="0" fontId="23" fillId="7" borderId="17" xfId="0" applyFont="1" applyFill="1" applyBorder="1" applyAlignment="1">
      <alignment horizontal="left"/>
    </xf>
  </cellXfs>
  <cellStyles count="8">
    <cellStyle name="Millares" xfId="1" builtinId="3"/>
    <cellStyle name="Millares 2" xfId="4"/>
    <cellStyle name="Millares 2 2" xfId="7"/>
    <cellStyle name="Millares 3" xfId="6"/>
    <cellStyle name="Normal" xfId="0" builtinId="0"/>
    <cellStyle name="Normal 2" xfId="5"/>
    <cellStyle name="Normal 5" xfId="3"/>
    <cellStyle name="Normal_~9885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470434</xdr:colOff>
      <xdr:row>5</xdr:row>
      <xdr:rowOff>84506</xdr:rowOff>
    </xdr:from>
    <xdr:to>
      <xdr:col>25</xdr:col>
      <xdr:colOff>32389</xdr:colOff>
      <xdr:row>36</xdr:row>
      <xdr:rowOff>75725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96" t="17017" r="1753" b="23139"/>
        <a:stretch/>
      </xdr:blipFill>
      <xdr:spPr>
        <a:xfrm>
          <a:off x="3597991" y="887380"/>
          <a:ext cx="13356783" cy="5188000"/>
        </a:xfrm>
        <a:prstGeom prst="rect">
          <a:avLst/>
        </a:prstGeom>
      </xdr:spPr>
    </xdr:pic>
    <xdr:clientData/>
  </xdr:twoCellAnchor>
  <xdr:twoCellAnchor editAs="oneCell">
    <xdr:from>
      <xdr:col>9</xdr:col>
      <xdr:colOff>51289</xdr:colOff>
      <xdr:row>49</xdr:row>
      <xdr:rowOff>141500</xdr:rowOff>
    </xdr:from>
    <xdr:to>
      <xdr:col>27</xdr:col>
      <xdr:colOff>372603</xdr:colOff>
      <xdr:row>82</xdr:row>
      <xdr:rowOff>62125</xdr:rowOff>
    </xdr:to>
    <xdr:pic>
      <xdr:nvPicPr>
        <xdr:cNvPr id="13" name="Imagen 1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24" t="20489" r="1825" b="19319"/>
        <a:stretch/>
      </xdr:blipFill>
      <xdr:spPr>
        <a:xfrm>
          <a:off x="5458558" y="8259731"/>
          <a:ext cx="13341257" cy="5239971"/>
        </a:xfrm>
        <a:prstGeom prst="rect">
          <a:avLst/>
        </a:prstGeom>
      </xdr:spPr>
    </xdr:pic>
    <xdr:clientData/>
  </xdr:twoCellAnchor>
  <xdr:twoCellAnchor editAs="oneCell">
    <xdr:from>
      <xdr:col>7</xdr:col>
      <xdr:colOff>95221</xdr:colOff>
      <xdr:row>75</xdr:row>
      <xdr:rowOff>54148</xdr:rowOff>
    </xdr:from>
    <xdr:to>
      <xdr:col>25</xdr:col>
      <xdr:colOff>426459</xdr:colOff>
      <xdr:row>107</xdr:row>
      <xdr:rowOff>135964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50" t="31950" r="1827" b="7857"/>
        <a:stretch/>
      </xdr:blipFill>
      <xdr:spPr>
        <a:xfrm>
          <a:off x="3978490" y="12363379"/>
          <a:ext cx="13351181" cy="5239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11207</xdr:rowOff>
    </xdr:from>
    <xdr:to>
      <xdr:col>5</xdr:col>
      <xdr:colOff>342340</xdr:colOff>
      <xdr:row>2</xdr:row>
      <xdr:rowOff>96932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7"/>
          <a:ext cx="2393016" cy="80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1038782</xdr:colOff>
      <xdr:row>1</xdr:row>
      <xdr:rowOff>0</xdr:rowOff>
    </xdr:from>
    <xdr:to>
      <xdr:col>8</xdr:col>
      <xdr:colOff>1691347</xdr:colOff>
      <xdr:row>2</xdr:row>
      <xdr:rowOff>197224</xdr:rowOff>
    </xdr:to>
    <xdr:pic>
      <xdr:nvPicPr>
        <xdr:cNvPr id="3" name="0 Imagen" descr="301118_JAL_4_NIVEL_SECRETARÍA_DE LA HACIENDA PÚBLICA_HOJA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3534332" y="295275"/>
          <a:ext cx="1709840" cy="62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400049</xdr:colOff>
      <xdr:row>1</xdr:row>
      <xdr:rowOff>85725</xdr:rowOff>
    </xdr:from>
    <xdr:to>
      <xdr:col>7</xdr:col>
      <xdr:colOff>671829</xdr:colOff>
      <xdr:row>3</xdr:row>
      <xdr:rowOff>9525</xdr:rowOff>
    </xdr:to>
    <xdr:pic>
      <xdr:nvPicPr>
        <xdr:cNvPr id="2" name="Imagen 1" descr="C:\Users\AliciaAlfaro\Desktop\LOGOTIPOS\HOGARCABAÑAS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899" y="247650"/>
          <a:ext cx="155765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U116"/>
  <sheetViews>
    <sheetView showGridLines="0" tabSelected="1" topLeftCell="L90" zoomScale="130" zoomScaleNormal="130" workbookViewId="0">
      <selection activeCell="L116" sqref="L116"/>
    </sheetView>
  </sheetViews>
  <sheetFormatPr baseColWidth="10" defaultRowHeight="12.75" x14ac:dyDescent="0.2"/>
  <cols>
    <col min="2" max="2" width="7.140625" customWidth="1"/>
    <col min="3" max="3" width="6.7109375" customWidth="1"/>
    <col min="4" max="4" width="5.85546875" customWidth="1"/>
    <col min="5" max="5" width="4.28515625" customWidth="1"/>
    <col min="13" max="13" width="10.140625" customWidth="1"/>
    <col min="14" max="14" width="2.28515625" customWidth="1"/>
  </cols>
  <sheetData>
    <row r="10" spans="1:21" ht="30" x14ac:dyDescent="0.2">
      <c r="A10" s="205" t="s">
        <v>560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</row>
    <row r="116" spans="12:12" x14ac:dyDescent="0.2">
      <c r="L116">
        <v>0</v>
      </c>
    </row>
  </sheetData>
  <mergeCells count="1">
    <mergeCell ref="A10:U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A259"/>
  <sheetViews>
    <sheetView showGridLines="0" topLeftCell="A235" zoomScale="85" zoomScaleNormal="85" workbookViewId="0">
      <selection activeCell="I263" sqref="I263"/>
    </sheetView>
  </sheetViews>
  <sheetFormatPr baseColWidth="10" defaultColWidth="14.28515625" defaultRowHeight="12.75" x14ac:dyDescent="0.2"/>
  <cols>
    <col min="1" max="1" width="6.85546875" style="5" customWidth="1"/>
    <col min="2" max="2" width="4.85546875" style="5" customWidth="1"/>
    <col min="3" max="3" width="6.7109375" style="5" customWidth="1"/>
    <col min="4" max="4" width="6" style="5" bestFit="1" customWidth="1"/>
    <col min="5" max="5" width="6.140625" style="5" customWidth="1"/>
    <col min="6" max="7" width="6.85546875" style="5" customWidth="1"/>
    <col min="8" max="8" width="15.85546875" style="5" customWidth="1"/>
    <col min="9" max="9" width="45.5703125" style="2" customWidth="1"/>
    <col min="10" max="10" width="17" style="2" customWidth="1"/>
    <col min="11" max="11" width="6.140625" style="2" customWidth="1"/>
    <col min="12" max="12" width="10.7109375" style="5" customWidth="1"/>
    <col min="13" max="14" width="11.85546875" style="5" customWidth="1"/>
    <col min="15" max="15" width="8.140625" style="5" customWidth="1"/>
    <col min="16" max="16" width="12.42578125" style="5" customWidth="1"/>
    <col min="17" max="17" width="17" style="5" customWidth="1"/>
    <col min="18" max="18" width="24" style="2" customWidth="1"/>
    <col min="19" max="19" width="22" style="5" customWidth="1"/>
    <col min="20" max="20" width="22" style="2" customWidth="1"/>
    <col min="21" max="21" width="34.7109375" style="2" customWidth="1"/>
    <col min="22" max="22" width="38.85546875" style="5" bestFit="1" customWidth="1"/>
    <col min="23" max="23" width="11.5703125" style="76" customWidth="1"/>
    <col min="24" max="24" width="10.85546875" style="76" customWidth="1"/>
    <col min="25" max="25" width="9.5703125" style="76" customWidth="1"/>
    <col min="26" max="27" width="16.42578125" style="76" customWidth="1"/>
    <col min="28" max="44" width="16.42578125" style="74" customWidth="1"/>
    <col min="45" max="50" width="13.7109375" style="74" customWidth="1"/>
    <col min="51" max="51" width="16" style="74" customWidth="1"/>
    <col min="52" max="54" width="16.140625" style="74" customWidth="1"/>
    <col min="55" max="267" width="16.140625" style="2" customWidth="1"/>
    <col min="268" max="16384" width="14.28515625" style="2"/>
  </cols>
  <sheetData>
    <row r="1" spans="1:261" ht="23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1"/>
      <c r="U1" s="1"/>
      <c r="V1" s="1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</row>
    <row r="2" spans="1:261" ht="33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13" t="s">
        <v>0</v>
      </c>
      <c r="S2" s="213"/>
      <c r="T2" s="213"/>
      <c r="U2" s="213"/>
      <c r="V2" s="213"/>
      <c r="W2" s="213"/>
      <c r="X2" s="213"/>
      <c r="Y2" s="213"/>
      <c r="Z2" s="213"/>
      <c r="AA2" s="21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</row>
    <row r="3" spans="1:261" ht="20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</row>
    <row r="4" spans="1:261" ht="12.75" customHeight="1" x14ac:dyDescent="0.2">
      <c r="V4" s="4"/>
    </row>
    <row r="5" spans="1:261" ht="14.25" customHeight="1" x14ac:dyDescent="0.2">
      <c r="E5" s="2"/>
      <c r="F5" s="6" t="s">
        <v>1</v>
      </c>
      <c r="G5" s="6"/>
      <c r="H5" s="214" t="s">
        <v>2</v>
      </c>
      <c r="I5" s="214"/>
      <c r="J5" s="214"/>
      <c r="K5" s="7"/>
    </row>
    <row r="6" spans="1:261" ht="14.25" customHeight="1" x14ac:dyDescent="0.2">
      <c r="E6" s="2"/>
      <c r="F6" s="6" t="s">
        <v>3</v>
      </c>
      <c r="G6" s="6"/>
      <c r="H6" s="215" t="s">
        <v>4</v>
      </c>
      <c r="I6" s="215"/>
      <c r="J6" s="215"/>
      <c r="K6" s="7"/>
      <c r="M6" s="35"/>
      <c r="N6" s="35"/>
      <c r="P6" s="35"/>
      <c r="V6" s="4"/>
    </row>
    <row r="7" spans="1:261" ht="14.25" customHeight="1" x14ac:dyDescent="0.2">
      <c r="A7" s="8"/>
      <c r="B7" s="8"/>
      <c r="E7" s="2"/>
      <c r="F7" s="6" t="s">
        <v>5</v>
      </c>
      <c r="G7" s="6"/>
      <c r="H7" s="215" t="s">
        <v>561</v>
      </c>
      <c r="I7" s="215"/>
      <c r="J7" s="215"/>
      <c r="K7" s="7"/>
      <c r="L7" s="9"/>
      <c r="M7" s="35"/>
      <c r="N7" s="35"/>
      <c r="O7" s="9"/>
      <c r="P7" s="35"/>
      <c r="Q7" s="9"/>
      <c r="U7" s="134"/>
    </row>
    <row r="8" spans="1:261" ht="14.25" customHeight="1" thickBot="1" x14ac:dyDescent="0.25">
      <c r="B8" s="8"/>
      <c r="E8" s="2"/>
      <c r="F8" s="6" t="s">
        <v>6</v>
      </c>
      <c r="G8" s="6"/>
      <c r="H8" s="215" t="s">
        <v>7</v>
      </c>
      <c r="I8" s="215"/>
      <c r="J8" s="215"/>
      <c r="K8" s="7"/>
      <c r="L8" s="10"/>
      <c r="M8" s="35"/>
      <c r="N8" s="35"/>
      <c r="O8" s="10"/>
      <c r="P8" s="35"/>
      <c r="Q8" s="10"/>
      <c r="R8" s="10"/>
      <c r="S8" s="40"/>
      <c r="T8" s="10"/>
    </row>
    <row r="9" spans="1:261" ht="34.5" customHeight="1" x14ac:dyDescent="0.2">
      <c r="M9" s="35"/>
      <c r="N9" s="35"/>
      <c r="P9" s="35"/>
      <c r="W9" s="216" t="s">
        <v>8</v>
      </c>
      <c r="X9" s="217"/>
      <c r="Y9" s="217"/>
      <c r="Z9" s="217"/>
      <c r="AA9" s="217"/>
      <c r="AB9" s="218"/>
      <c r="AC9" s="218"/>
      <c r="AD9" s="219"/>
      <c r="AE9" s="219"/>
      <c r="AF9" s="206" t="s">
        <v>9</v>
      </c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8"/>
      <c r="AY9" s="77"/>
      <c r="AZ9" s="77"/>
      <c r="BA9" s="77"/>
      <c r="BB9" s="78"/>
    </row>
    <row r="10" spans="1:261" ht="34.5" customHeight="1" x14ac:dyDescent="0.2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W10" s="79"/>
      <c r="X10" s="80"/>
      <c r="Y10" s="80"/>
      <c r="Z10" s="80"/>
      <c r="AA10" s="80"/>
      <c r="AB10" s="81"/>
      <c r="AC10" s="81"/>
      <c r="AD10" s="82"/>
      <c r="AE10" s="82"/>
      <c r="AF10" s="79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3"/>
      <c r="AY10" s="84"/>
      <c r="AZ10" s="84"/>
      <c r="BA10" s="84"/>
      <c r="BB10" s="85"/>
    </row>
    <row r="11" spans="1:261" ht="15" customHeight="1" thickBot="1" x14ac:dyDescent="0.25">
      <c r="A11" s="2"/>
      <c r="B11" s="2"/>
      <c r="C11" s="2"/>
      <c r="D11" s="2"/>
      <c r="E11" s="2"/>
      <c r="F11" s="2"/>
      <c r="G11" s="2"/>
      <c r="M11" s="36"/>
      <c r="N11" s="39"/>
      <c r="P11" s="36"/>
      <c r="W11" s="86"/>
      <c r="X11" s="87"/>
      <c r="Y11" s="87"/>
      <c r="Z11" s="87"/>
      <c r="AA11" s="87"/>
      <c r="AB11" s="209" t="s">
        <v>10</v>
      </c>
      <c r="AC11" s="209"/>
      <c r="AD11" s="210"/>
      <c r="AE11" s="210"/>
      <c r="AF11" s="88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211" t="s">
        <v>10</v>
      </c>
      <c r="AT11" s="211"/>
      <c r="AU11" s="211"/>
      <c r="AV11" s="211"/>
      <c r="AW11" s="211"/>
      <c r="AX11" s="212"/>
      <c r="AY11" s="90"/>
      <c r="AZ11" s="90"/>
      <c r="BA11" s="90"/>
      <c r="BB11" s="91"/>
    </row>
    <row r="12" spans="1:261" s="14" customFormat="1" ht="47.25" customHeight="1" thickBot="1" x14ac:dyDescent="0.25">
      <c r="A12" s="11" t="s">
        <v>11</v>
      </c>
      <c r="B12" s="11" t="s">
        <v>12</v>
      </c>
      <c r="C12" s="11" t="s">
        <v>13</v>
      </c>
      <c r="D12" s="11" t="s">
        <v>14</v>
      </c>
      <c r="E12" s="11" t="s">
        <v>15</v>
      </c>
      <c r="F12" s="11" t="s">
        <v>16</v>
      </c>
      <c r="G12" s="11"/>
      <c r="H12" s="11" t="s">
        <v>17</v>
      </c>
      <c r="I12" s="11" t="s">
        <v>18</v>
      </c>
      <c r="J12" s="11" t="s">
        <v>19</v>
      </c>
      <c r="K12" s="11" t="s">
        <v>20</v>
      </c>
      <c r="L12" s="11" t="s">
        <v>21</v>
      </c>
      <c r="M12" s="11" t="s">
        <v>22</v>
      </c>
      <c r="N12" s="38" t="s">
        <v>523</v>
      </c>
      <c r="O12" s="11" t="s">
        <v>23</v>
      </c>
      <c r="P12" s="11" t="s">
        <v>24</v>
      </c>
      <c r="Q12" s="11" t="s">
        <v>25</v>
      </c>
      <c r="R12" s="11" t="s">
        <v>26</v>
      </c>
      <c r="S12" s="38" t="s">
        <v>524</v>
      </c>
      <c r="T12" s="38" t="s">
        <v>525</v>
      </c>
      <c r="U12" s="11" t="s">
        <v>27</v>
      </c>
      <c r="V12" s="12" t="s">
        <v>28</v>
      </c>
      <c r="W12" s="92" t="s">
        <v>29</v>
      </c>
      <c r="X12" s="93" t="s">
        <v>30</v>
      </c>
      <c r="Y12" s="93" t="s">
        <v>31</v>
      </c>
      <c r="Z12" s="93" t="s">
        <v>32</v>
      </c>
      <c r="AA12" s="94" t="s">
        <v>33</v>
      </c>
      <c r="AB12" s="94" t="s">
        <v>34</v>
      </c>
      <c r="AC12" s="94" t="s">
        <v>35</v>
      </c>
      <c r="AD12" s="95" t="s">
        <v>36</v>
      </c>
      <c r="AE12" s="94" t="s">
        <v>37</v>
      </c>
      <c r="AF12" s="96" t="s">
        <v>29</v>
      </c>
      <c r="AG12" s="97" t="s">
        <v>30</v>
      </c>
      <c r="AH12" s="97" t="s">
        <v>31</v>
      </c>
      <c r="AI12" s="97" t="s">
        <v>32</v>
      </c>
      <c r="AJ12" s="97" t="s">
        <v>38</v>
      </c>
      <c r="AK12" s="97" t="s">
        <v>39</v>
      </c>
      <c r="AL12" s="97" t="s">
        <v>40</v>
      </c>
      <c r="AM12" s="97" t="s">
        <v>41</v>
      </c>
      <c r="AN12" s="97" t="s">
        <v>42</v>
      </c>
      <c r="AO12" s="97" t="s">
        <v>43</v>
      </c>
      <c r="AP12" s="97" t="s">
        <v>44</v>
      </c>
      <c r="AQ12" s="97" t="s">
        <v>45</v>
      </c>
      <c r="AR12" s="97" t="s">
        <v>46</v>
      </c>
      <c r="AS12" s="98" t="s">
        <v>47</v>
      </c>
      <c r="AT12" s="98" t="s">
        <v>48</v>
      </c>
      <c r="AU12" s="98" t="s">
        <v>49</v>
      </c>
      <c r="AV12" s="98" t="s">
        <v>50</v>
      </c>
      <c r="AW12" s="98" t="s">
        <v>51</v>
      </c>
      <c r="AX12" s="99" t="s">
        <v>52</v>
      </c>
      <c r="AY12" s="99" t="s">
        <v>53</v>
      </c>
      <c r="AZ12" s="99" t="s">
        <v>54</v>
      </c>
      <c r="BA12" s="100" t="s">
        <v>55</v>
      </c>
      <c r="BB12" s="101" t="s">
        <v>56</v>
      </c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</row>
    <row r="13" spans="1:261" s="16" customFormat="1" ht="24" customHeight="1" x14ac:dyDescent="0.2">
      <c r="A13" s="27">
        <v>1</v>
      </c>
      <c r="B13" s="29">
        <v>11</v>
      </c>
      <c r="C13" s="30" t="s">
        <v>57</v>
      </c>
      <c r="D13" s="31">
        <v>251</v>
      </c>
      <c r="E13" s="30">
        <v>374</v>
      </c>
      <c r="F13" s="32">
        <v>1</v>
      </c>
      <c r="G13" s="32"/>
      <c r="H13" s="32">
        <v>2237</v>
      </c>
      <c r="I13" s="33" t="s">
        <v>667</v>
      </c>
      <c r="J13" s="33" t="s">
        <v>669</v>
      </c>
      <c r="K13" s="27" t="s">
        <v>58</v>
      </c>
      <c r="L13" s="28">
        <v>44319</v>
      </c>
      <c r="M13" s="26" t="s">
        <v>687</v>
      </c>
      <c r="N13" s="26" t="s">
        <v>527</v>
      </c>
      <c r="O13" s="27">
        <v>23</v>
      </c>
      <c r="P13" s="27">
        <v>40</v>
      </c>
      <c r="Q13" s="27" t="s">
        <v>59</v>
      </c>
      <c r="R13" s="33" t="s">
        <v>60</v>
      </c>
      <c r="S13" s="27">
        <v>11</v>
      </c>
      <c r="T13" s="33" t="s">
        <v>530</v>
      </c>
      <c r="U13" s="27" t="s">
        <v>61</v>
      </c>
      <c r="V13" s="34" t="s">
        <v>62</v>
      </c>
      <c r="W13" s="102">
        <v>47094</v>
      </c>
      <c r="X13" s="103">
        <v>1920</v>
      </c>
      <c r="Y13" s="103">
        <v>1376</v>
      </c>
      <c r="Z13" s="103"/>
      <c r="AA13" s="104">
        <v>0</v>
      </c>
      <c r="AB13" s="105">
        <f>+W13*17.5%</f>
        <v>8241.4499999999989</v>
      </c>
      <c r="AC13" s="105">
        <f>+W13*3%</f>
        <v>1412.82</v>
      </c>
      <c r="AD13" s="105">
        <f>+W13*8.5%</f>
        <v>4002.9900000000002</v>
      </c>
      <c r="AE13" s="105">
        <f>+W13*2%</f>
        <v>941.88</v>
      </c>
      <c r="AF13" s="102">
        <f>+W13*12</f>
        <v>565128</v>
      </c>
      <c r="AG13" s="103">
        <f>+X13*12</f>
        <v>23040</v>
      </c>
      <c r="AH13" s="103">
        <f>+Y13*12</f>
        <v>16512</v>
      </c>
      <c r="AI13" s="103"/>
      <c r="AJ13" s="103">
        <f>+AA13*12</f>
        <v>0</v>
      </c>
      <c r="AK13" s="103">
        <f>+W13/30*50</f>
        <v>78490</v>
      </c>
      <c r="AL13" s="103">
        <f>+W13/30*20*0.25</f>
        <v>7849</v>
      </c>
      <c r="AM13" s="103">
        <v>0</v>
      </c>
      <c r="AN13" s="103">
        <f>+AB13*12</f>
        <v>98897.4</v>
      </c>
      <c r="AO13" s="103">
        <f>+AC13*12</f>
        <v>16953.84</v>
      </c>
      <c r="AP13" s="103">
        <f>+AD13*12</f>
        <v>48035.880000000005</v>
      </c>
      <c r="AQ13" s="103">
        <f>+AE13*12</f>
        <v>11302.56</v>
      </c>
      <c r="AR13" s="103"/>
      <c r="AS13" s="103">
        <f>+W13/30*5</f>
        <v>7849</v>
      </c>
      <c r="AT13" s="103">
        <v>0</v>
      </c>
      <c r="AU13" s="103">
        <v>0</v>
      </c>
      <c r="AV13" s="103">
        <v>0</v>
      </c>
      <c r="AW13" s="103"/>
      <c r="AX13" s="106">
        <v>0</v>
      </c>
      <c r="AY13" s="106">
        <v>0</v>
      </c>
      <c r="AZ13" s="106">
        <v>0</v>
      </c>
      <c r="BA13" s="107">
        <v>0</v>
      </c>
      <c r="BB13" s="108">
        <f>SUM(AF13:BA13)</f>
        <v>874057.68</v>
      </c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</row>
    <row r="14" spans="1:261" s="16" customFormat="1" ht="24" customHeight="1" x14ac:dyDescent="0.2">
      <c r="A14" s="27">
        <v>2</v>
      </c>
      <c r="B14" s="29">
        <v>11</v>
      </c>
      <c r="C14" s="30" t="s">
        <v>57</v>
      </c>
      <c r="D14" s="31">
        <v>251</v>
      </c>
      <c r="E14" s="30">
        <v>374</v>
      </c>
      <c r="F14" s="32">
        <v>1</v>
      </c>
      <c r="G14" s="32"/>
      <c r="H14" s="32">
        <v>2235</v>
      </c>
      <c r="I14" s="33" t="s">
        <v>578</v>
      </c>
      <c r="J14" s="33" t="s">
        <v>579</v>
      </c>
      <c r="K14" s="27" t="s">
        <v>68</v>
      </c>
      <c r="L14" s="28">
        <v>44191</v>
      </c>
      <c r="M14" s="26" t="s">
        <v>687</v>
      </c>
      <c r="N14" s="26" t="s">
        <v>527</v>
      </c>
      <c r="O14" s="27">
        <v>21</v>
      </c>
      <c r="P14" s="27">
        <v>40</v>
      </c>
      <c r="Q14" s="27" t="s">
        <v>59</v>
      </c>
      <c r="R14" s="33" t="s">
        <v>60</v>
      </c>
      <c r="S14" s="27">
        <v>11</v>
      </c>
      <c r="T14" s="33" t="s">
        <v>530</v>
      </c>
      <c r="U14" s="27" t="s">
        <v>64</v>
      </c>
      <c r="V14" s="34" t="s">
        <v>65</v>
      </c>
      <c r="W14" s="102">
        <v>39023</v>
      </c>
      <c r="X14" s="103">
        <v>1808</v>
      </c>
      <c r="Y14" s="103">
        <v>1299</v>
      </c>
      <c r="Z14" s="103"/>
      <c r="AA14" s="104">
        <v>0</v>
      </c>
      <c r="AB14" s="105">
        <f t="shared" ref="AB14:AB36" si="0">+W14*17.5%</f>
        <v>6829.0249999999996</v>
      </c>
      <c r="AC14" s="105">
        <f t="shared" ref="AC14:AC36" si="1">+W14*3%</f>
        <v>1170.69</v>
      </c>
      <c r="AD14" s="105">
        <f>+W14*8.5%</f>
        <v>3316.9550000000004</v>
      </c>
      <c r="AE14" s="105">
        <f t="shared" ref="AE14:AE138" si="2">+W14*2%</f>
        <v>780.46</v>
      </c>
      <c r="AF14" s="102">
        <f t="shared" ref="AF14:AH36" si="3">+W14*12</f>
        <v>468276</v>
      </c>
      <c r="AG14" s="103">
        <f t="shared" si="3"/>
        <v>21696</v>
      </c>
      <c r="AH14" s="103">
        <f t="shared" si="3"/>
        <v>15588</v>
      </c>
      <c r="AI14" s="103"/>
      <c r="AJ14" s="103">
        <f t="shared" ref="AJ14:AJ36" si="4">+AA14*12</f>
        <v>0</v>
      </c>
      <c r="AK14" s="103">
        <f t="shared" ref="AK14:AK36" si="5">+W14/30*50</f>
        <v>65038.333333333336</v>
      </c>
      <c r="AL14" s="103">
        <f t="shared" ref="AL14:AL36" si="6">+W14/30*20*0.25</f>
        <v>6503.833333333333</v>
      </c>
      <c r="AM14" s="103">
        <v>0</v>
      </c>
      <c r="AN14" s="103">
        <f t="shared" ref="AN14:AQ36" si="7">+AB14*12</f>
        <v>81948.299999999988</v>
      </c>
      <c r="AO14" s="103">
        <f t="shared" si="7"/>
        <v>14048.28</v>
      </c>
      <c r="AP14" s="103">
        <f t="shared" si="7"/>
        <v>39803.460000000006</v>
      </c>
      <c r="AQ14" s="103">
        <f t="shared" si="7"/>
        <v>9365.52</v>
      </c>
      <c r="AR14" s="103"/>
      <c r="AS14" s="103">
        <f t="shared" ref="AS14:AS36" si="8">+W14/30*5</f>
        <v>6503.833333333333</v>
      </c>
      <c r="AT14" s="103">
        <v>0</v>
      </c>
      <c r="AU14" s="103">
        <v>0</v>
      </c>
      <c r="AV14" s="103">
        <v>0</v>
      </c>
      <c r="AW14" s="103"/>
      <c r="AX14" s="106">
        <v>0</v>
      </c>
      <c r="AY14" s="106">
        <v>0</v>
      </c>
      <c r="AZ14" s="106">
        <v>0</v>
      </c>
      <c r="BA14" s="107">
        <v>0</v>
      </c>
      <c r="BB14" s="108">
        <f t="shared" ref="BB14:BB36" si="9">SUM(AF14:BA14)</f>
        <v>728771.56000000017</v>
      </c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</row>
    <row r="15" spans="1:261" s="16" customFormat="1" ht="24" customHeight="1" x14ac:dyDescent="0.2">
      <c r="A15" s="27">
        <f>+A14+1</f>
        <v>3</v>
      </c>
      <c r="B15" s="29">
        <v>11</v>
      </c>
      <c r="C15" s="30" t="s">
        <v>57</v>
      </c>
      <c r="D15" s="31">
        <v>251</v>
      </c>
      <c r="E15" s="30">
        <v>374</v>
      </c>
      <c r="F15" s="32">
        <v>4</v>
      </c>
      <c r="G15" s="32"/>
      <c r="H15" s="32">
        <v>440</v>
      </c>
      <c r="I15" s="33" t="s">
        <v>223</v>
      </c>
      <c r="J15" s="33" t="s">
        <v>224</v>
      </c>
      <c r="K15" s="27" t="s">
        <v>58</v>
      </c>
      <c r="L15" s="28">
        <v>33178</v>
      </c>
      <c r="M15" s="28" t="s">
        <v>522</v>
      </c>
      <c r="N15" s="26" t="s">
        <v>527</v>
      </c>
      <c r="O15" s="27">
        <v>13</v>
      </c>
      <c r="P15" s="27">
        <v>30</v>
      </c>
      <c r="Q15" s="27" t="s">
        <v>59</v>
      </c>
      <c r="R15" s="33" t="s">
        <v>60</v>
      </c>
      <c r="S15" s="27">
        <v>11</v>
      </c>
      <c r="T15" s="33" t="s">
        <v>530</v>
      </c>
      <c r="U15" s="27" t="s">
        <v>225</v>
      </c>
      <c r="V15" s="34" t="s">
        <v>65</v>
      </c>
      <c r="W15" s="110">
        <v>12672.5</v>
      </c>
      <c r="X15" s="111">
        <v>846</v>
      </c>
      <c r="Y15" s="111">
        <v>692</v>
      </c>
      <c r="Z15" s="111"/>
      <c r="AA15" s="104">
        <v>870</v>
      </c>
      <c r="AB15" s="105">
        <f t="shared" ref="AB15:AB16" si="10">+W15*17.5%</f>
        <v>2217.6875</v>
      </c>
      <c r="AC15" s="105">
        <f t="shared" ref="AC15:AC16" si="11">+W15*3%</f>
        <v>380.17500000000001</v>
      </c>
      <c r="AD15" s="105">
        <f>+W15*8.5%</f>
        <v>1077.1625000000001</v>
      </c>
      <c r="AE15" s="105">
        <f>+W15*2%</f>
        <v>253.45000000000002</v>
      </c>
      <c r="AF15" s="102">
        <f t="shared" ref="AF15:AF16" si="12">+W15*12</f>
        <v>152070</v>
      </c>
      <c r="AG15" s="103">
        <f t="shared" ref="AG15:AG16" si="13">+X15*12</f>
        <v>10152</v>
      </c>
      <c r="AH15" s="103">
        <f t="shared" ref="AH15:AH16" si="14">+Y15*12</f>
        <v>8304</v>
      </c>
      <c r="AI15" s="111"/>
      <c r="AJ15" s="103">
        <f t="shared" ref="AJ15:AJ16" si="15">+AA15*12</f>
        <v>10440</v>
      </c>
      <c r="AK15" s="103">
        <f t="shared" ref="AK15:AK16" si="16">+W15/30*50</f>
        <v>21120.833333333336</v>
      </c>
      <c r="AL15" s="103">
        <f t="shared" ref="AL15:AL16" si="17">+W15/30*20*0.25</f>
        <v>2112.0833333333335</v>
      </c>
      <c r="AM15" s="111">
        <v>6092.5</v>
      </c>
      <c r="AN15" s="103">
        <f t="shared" ref="AN15:AN16" si="18">+AB15*12</f>
        <v>26612.25</v>
      </c>
      <c r="AO15" s="103">
        <f t="shared" ref="AO15:AO16" si="19">+AC15*12</f>
        <v>4562.1000000000004</v>
      </c>
      <c r="AP15" s="103">
        <f t="shared" ref="AP15:AP16" si="20">+AD15*12</f>
        <v>12925.95</v>
      </c>
      <c r="AQ15" s="103">
        <f t="shared" ref="AQ15:AQ16" si="21">+AE15*12</f>
        <v>3041.4</v>
      </c>
      <c r="AR15" s="103"/>
      <c r="AS15" s="103">
        <f t="shared" ref="AS15:AS16" si="22">+W15/30*5</f>
        <v>2112.0833333333335</v>
      </c>
      <c r="AT15" s="111">
        <v>0</v>
      </c>
      <c r="AU15" s="111">
        <v>0</v>
      </c>
      <c r="AV15" s="111"/>
      <c r="AW15" s="111"/>
      <c r="AX15" s="106">
        <v>0</v>
      </c>
      <c r="AY15" s="106">
        <v>0</v>
      </c>
      <c r="AZ15" s="106">
        <v>0</v>
      </c>
      <c r="BA15" s="112">
        <v>0</v>
      </c>
      <c r="BB15" s="108">
        <f t="shared" ref="BB15:BB16" si="23">SUM(AF15:BA15)</f>
        <v>259545.20000000004</v>
      </c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</row>
    <row r="16" spans="1:261" s="16" customFormat="1" ht="24" customHeight="1" x14ac:dyDescent="0.2">
      <c r="A16" s="27">
        <f t="shared" ref="A16:A79" si="24">+A15+1</f>
        <v>4</v>
      </c>
      <c r="B16" s="29">
        <v>11</v>
      </c>
      <c r="C16" s="30" t="s">
        <v>57</v>
      </c>
      <c r="D16" s="31">
        <v>251</v>
      </c>
      <c r="E16" s="30">
        <v>374</v>
      </c>
      <c r="F16" s="32">
        <v>4</v>
      </c>
      <c r="G16" s="32"/>
      <c r="H16" s="32">
        <v>2114</v>
      </c>
      <c r="I16" s="33" t="s">
        <v>226</v>
      </c>
      <c r="J16" s="33" t="s">
        <v>227</v>
      </c>
      <c r="K16" s="27" t="s">
        <v>58</v>
      </c>
      <c r="L16" s="28">
        <v>42760</v>
      </c>
      <c r="M16" s="28" t="s">
        <v>522</v>
      </c>
      <c r="N16" s="26" t="s">
        <v>527</v>
      </c>
      <c r="O16" s="27">
        <v>10</v>
      </c>
      <c r="P16" s="27">
        <v>30</v>
      </c>
      <c r="Q16" s="27" t="s">
        <v>59</v>
      </c>
      <c r="R16" s="33" t="s">
        <v>60</v>
      </c>
      <c r="S16" s="27">
        <v>11</v>
      </c>
      <c r="T16" s="33" t="s">
        <v>530</v>
      </c>
      <c r="U16" s="27" t="s">
        <v>192</v>
      </c>
      <c r="V16" s="34" t="s">
        <v>228</v>
      </c>
      <c r="W16" s="110">
        <v>11441.5</v>
      </c>
      <c r="X16" s="103">
        <v>784</v>
      </c>
      <c r="Y16" s="103">
        <v>664</v>
      </c>
      <c r="Z16" s="111"/>
      <c r="AA16" s="104">
        <v>0</v>
      </c>
      <c r="AB16" s="105">
        <f t="shared" si="10"/>
        <v>2002.2624999999998</v>
      </c>
      <c r="AC16" s="105">
        <f t="shared" si="11"/>
        <v>343.245</v>
      </c>
      <c r="AD16" s="105">
        <f>+W16*8.5%</f>
        <v>972.52750000000003</v>
      </c>
      <c r="AE16" s="105">
        <f>+W16*2%</f>
        <v>228.83</v>
      </c>
      <c r="AF16" s="102">
        <f t="shared" si="12"/>
        <v>137298</v>
      </c>
      <c r="AG16" s="103">
        <f t="shared" si="13"/>
        <v>9408</v>
      </c>
      <c r="AH16" s="103">
        <f t="shared" si="14"/>
        <v>7968</v>
      </c>
      <c r="AI16" s="111"/>
      <c r="AJ16" s="103">
        <f t="shared" si="15"/>
        <v>0</v>
      </c>
      <c r="AK16" s="103">
        <f t="shared" si="16"/>
        <v>19069.166666666668</v>
      </c>
      <c r="AL16" s="103">
        <f t="shared" si="17"/>
        <v>1906.9166666666665</v>
      </c>
      <c r="AM16" s="111">
        <v>0</v>
      </c>
      <c r="AN16" s="103">
        <f t="shared" si="18"/>
        <v>24027.149999999998</v>
      </c>
      <c r="AO16" s="103">
        <f t="shared" si="19"/>
        <v>4118.9400000000005</v>
      </c>
      <c r="AP16" s="103">
        <f t="shared" si="20"/>
        <v>11670.33</v>
      </c>
      <c r="AQ16" s="103">
        <f t="shared" si="21"/>
        <v>2745.96</v>
      </c>
      <c r="AR16" s="103"/>
      <c r="AS16" s="103">
        <f t="shared" si="22"/>
        <v>1906.9166666666665</v>
      </c>
      <c r="AT16" s="111">
        <v>0</v>
      </c>
      <c r="AU16" s="111">
        <v>0</v>
      </c>
      <c r="AV16" s="111"/>
      <c r="AW16" s="111"/>
      <c r="AX16" s="106">
        <v>0</v>
      </c>
      <c r="AY16" s="106">
        <v>0</v>
      </c>
      <c r="AZ16" s="106">
        <v>0</v>
      </c>
      <c r="BA16" s="112">
        <v>0</v>
      </c>
      <c r="BB16" s="108">
        <f t="shared" si="23"/>
        <v>220119.37999999995</v>
      </c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</row>
    <row r="17" spans="1:261" s="16" customFormat="1" ht="24" customHeight="1" x14ac:dyDescent="0.2">
      <c r="A17" s="27">
        <f t="shared" si="24"/>
        <v>5</v>
      </c>
      <c r="B17" s="29">
        <v>11</v>
      </c>
      <c r="C17" s="30" t="s">
        <v>57</v>
      </c>
      <c r="D17" s="31">
        <v>251</v>
      </c>
      <c r="E17" s="30">
        <v>374</v>
      </c>
      <c r="F17" s="32">
        <v>1</v>
      </c>
      <c r="G17" s="32"/>
      <c r="H17" s="32">
        <v>1</v>
      </c>
      <c r="I17" s="33" t="s">
        <v>63</v>
      </c>
      <c r="J17" s="33"/>
      <c r="K17" s="27"/>
      <c r="L17" s="28"/>
      <c r="M17" s="26" t="s">
        <v>687</v>
      </c>
      <c r="N17" s="26" t="s">
        <v>526</v>
      </c>
      <c r="O17" s="27">
        <v>9</v>
      </c>
      <c r="P17" s="27">
        <v>30</v>
      </c>
      <c r="Q17" s="27" t="s">
        <v>59</v>
      </c>
      <c r="R17" s="33" t="s">
        <v>60</v>
      </c>
      <c r="S17" s="27">
        <v>11</v>
      </c>
      <c r="T17" s="33" t="s">
        <v>530</v>
      </c>
      <c r="U17" s="27" t="s">
        <v>66</v>
      </c>
      <c r="V17" s="34" t="s">
        <v>62</v>
      </c>
      <c r="W17" s="102">
        <v>11202.5</v>
      </c>
      <c r="X17" s="103">
        <v>718</v>
      </c>
      <c r="Y17" s="103">
        <v>661</v>
      </c>
      <c r="Z17" s="103"/>
      <c r="AA17" s="104">
        <v>725</v>
      </c>
      <c r="AB17" s="105">
        <f t="shared" si="0"/>
        <v>1960.4374999999998</v>
      </c>
      <c r="AC17" s="105">
        <f t="shared" si="1"/>
        <v>336.07499999999999</v>
      </c>
      <c r="AD17" s="105">
        <f t="shared" ref="AD17:AD138" si="25">+W17*8.5%</f>
        <v>952.21250000000009</v>
      </c>
      <c r="AE17" s="105">
        <f t="shared" si="2"/>
        <v>224.05</v>
      </c>
      <c r="AF17" s="102">
        <f t="shared" si="3"/>
        <v>134430</v>
      </c>
      <c r="AG17" s="103">
        <f t="shared" si="3"/>
        <v>8616</v>
      </c>
      <c r="AH17" s="103">
        <f t="shared" si="3"/>
        <v>7932</v>
      </c>
      <c r="AI17" s="103"/>
      <c r="AJ17" s="103">
        <f t="shared" si="4"/>
        <v>8700</v>
      </c>
      <c r="AK17" s="103">
        <f t="shared" si="5"/>
        <v>18670.833333333336</v>
      </c>
      <c r="AL17" s="103">
        <f t="shared" si="6"/>
        <v>1867.0833333333335</v>
      </c>
      <c r="AM17" s="103">
        <v>5357.5</v>
      </c>
      <c r="AN17" s="103">
        <f t="shared" si="7"/>
        <v>23525.249999999996</v>
      </c>
      <c r="AO17" s="103">
        <f t="shared" si="7"/>
        <v>4032.8999999999996</v>
      </c>
      <c r="AP17" s="103">
        <f t="shared" si="7"/>
        <v>11426.550000000001</v>
      </c>
      <c r="AQ17" s="103">
        <f t="shared" si="7"/>
        <v>2688.6000000000004</v>
      </c>
      <c r="AR17" s="103"/>
      <c r="AS17" s="103">
        <f t="shared" si="8"/>
        <v>1867.0833333333335</v>
      </c>
      <c r="AT17" s="103">
        <v>0</v>
      </c>
      <c r="AU17" s="103">
        <v>0</v>
      </c>
      <c r="AV17" s="103"/>
      <c r="AW17" s="103"/>
      <c r="AX17" s="106">
        <v>0</v>
      </c>
      <c r="AY17" s="106">
        <v>0</v>
      </c>
      <c r="AZ17" s="106">
        <v>0</v>
      </c>
      <c r="BA17" s="107">
        <v>0</v>
      </c>
      <c r="BB17" s="108">
        <f t="shared" si="9"/>
        <v>229113.80000000002</v>
      </c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</row>
    <row r="18" spans="1:261" s="16" customFormat="1" ht="24" customHeight="1" x14ac:dyDescent="0.2">
      <c r="A18" s="27">
        <f t="shared" si="24"/>
        <v>6</v>
      </c>
      <c r="B18" s="29">
        <v>11</v>
      </c>
      <c r="C18" s="30" t="s">
        <v>57</v>
      </c>
      <c r="D18" s="31">
        <v>251</v>
      </c>
      <c r="E18" s="30">
        <v>374</v>
      </c>
      <c r="F18" s="32">
        <v>1</v>
      </c>
      <c r="G18" s="32"/>
      <c r="H18" s="32">
        <v>2249</v>
      </c>
      <c r="I18" s="33" t="s">
        <v>184</v>
      </c>
      <c r="J18" s="33" t="s">
        <v>185</v>
      </c>
      <c r="K18" s="27" t="s">
        <v>58</v>
      </c>
      <c r="L18" s="28">
        <v>44181</v>
      </c>
      <c r="M18" s="26" t="s">
        <v>687</v>
      </c>
      <c r="N18" s="26" t="s">
        <v>527</v>
      </c>
      <c r="O18" s="27">
        <v>5</v>
      </c>
      <c r="P18" s="27">
        <v>40</v>
      </c>
      <c r="Q18" s="27" t="s">
        <v>59</v>
      </c>
      <c r="R18" s="33" t="s">
        <v>60</v>
      </c>
      <c r="S18" s="27">
        <v>11</v>
      </c>
      <c r="T18" s="33" t="s">
        <v>530</v>
      </c>
      <c r="U18" s="27" t="s">
        <v>67</v>
      </c>
      <c r="V18" s="34" t="s">
        <v>62</v>
      </c>
      <c r="W18" s="102">
        <v>12847</v>
      </c>
      <c r="X18" s="103">
        <v>815</v>
      </c>
      <c r="Y18" s="103">
        <v>716</v>
      </c>
      <c r="Z18" s="103"/>
      <c r="AA18" s="104">
        <v>0</v>
      </c>
      <c r="AB18" s="105">
        <f t="shared" si="0"/>
        <v>2248.2249999999999</v>
      </c>
      <c r="AC18" s="105">
        <f t="shared" si="1"/>
        <v>385.40999999999997</v>
      </c>
      <c r="AD18" s="105">
        <f t="shared" si="25"/>
        <v>1091.9950000000001</v>
      </c>
      <c r="AE18" s="105">
        <f t="shared" si="2"/>
        <v>256.94</v>
      </c>
      <c r="AF18" s="102">
        <f t="shared" si="3"/>
        <v>154164</v>
      </c>
      <c r="AG18" s="103">
        <f t="shared" si="3"/>
        <v>9780</v>
      </c>
      <c r="AH18" s="103">
        <f t="shared" si="3"/>
        <v>8592</v>
      </c>
      <c r="AI18" s="103"/>
      <c r="AJ18" s="103">
        <f t="shared" si="4"/>
        <v>0</v>
      </c>
      <c r="AK18" s="103">
        <f t="shared" si="5"/>
        <v>21411.666666666668</v>
      </c>
      <c r="AL18" s="103">
        <f t="shared" si="6"/>
        <v>2141.166666666667</v>
      </c>
      <c r="AM18" s="103">
        <v>0</v>
      </c>
      <c r="AN18" s="103">
        <f t="shared" si="7"/>
        <v>26978.699999999997</v>
      </c>
      <c r="AO18" s="103">
        <f t="shared" si="7"/>
        <v>4624.92</v>
      </c>
      <c r="AP18" s="103">
        <f t="shared" si="7"/>
        <v>13103.940000000002</v>
      </c>
      <c r="AQ18" s="103">
        <f t="shared" si="7"/>
        <v>3083.2799999999997</v>
      </c>
      <c r="AR18" s="103"/>
      <c r="AS18" s="103">
        <f t="shared" si="8"/>
        <v>2141.166666666667</v>
      </c>
      <c r="AT18" s="103">
        <v>0</v>
      </c>
      <c r="AU18" s="103">
        <v>0</v>
      </c>
      <c r="AV18" s="103"/>
      <c r="AW18" s="103"/>
      <c r="AX18" s="106">
        <v>0</v>
      </c>
      <c r="AY18" s="106">
        <v>0</v>
      </c>
      <c r="AZ18" s="106">
        <v>0</v>
      </c>
      <c r="BA18" s="107">
        <v>0</v>
      </c>
      <c r="BB18" s="108">
        <f t="shared" si="9"/>
        <v>246020.84</v>
      </c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</row>
    <row r="19" spans="1:261" s="16" customFormat="1" ht="24" customHeight="1" x14ac:dyDescent="0.2">
      <c r="A19" s="27">
        <f t="shared" si="24"/>
        <v>7</v>
      </c>
      <c r="B19" s="29">
        <v>11</v>
      </c>
      <c r="C19" s="30" t="s">
        <v>57</v>
      </c>
      <c r="D19" s="31">
        <v>251</v>
      </c>
      <c r="E19" s="30">
        <v>374</v>
      </c>
      <c r="F19" s="32">
        <v>1</v>
      </c>
      <c r="G19" s="32"/>
      <c r="H19" s="32">
        <v>2284</v>
      </c>
      <c r="I19" s="33" t="s">
        <v>600</v>
      </c>
      <c r="J19" s="33" t="s">
        <v>601</v>
      </c>
      <c r="K19" s="27" t="s">
        <v>68</v>
      </c>
      <c r="L19" s="28">
        <v>44161</v>
      </c>
      <c r="M19" s="26" t="s">
        <v>687</v>
      </c>
      <c r="N19" s="26" t="s">
        <v>527</v>
      </c>
      <c r="O19" s="27">
        <v>10</v>
      </c>
      <c r="P19" s="27">
        <v>30</v>
      </c>
      <c r="Q19" s="27" t="s">
        <v>59</v>
      </c>
      <c r="R19" s="33" t="s">
        <v>60</v>
      </c>
      <c r="S19" s="27">
        <v>11</v>
      </c>
      <c r="T19" s="33" t="s">
        <v>530</v>
      </c>
      <c r="U19" s="27" t="s">
        <v>69</v>
      </c>
      <c r="V19" s="34" t="s">
        <v>62</v>
      </c>
      <c r="W19" s="102">
        <v>11441.5</v>
      </c>
      <c r="X19" s="103">
        <v>784</v>
      </c>
      <c r="Y19" s="103">
        <v>664</v>
      </c>
      <c r="Z19" s="103"/>
      <c r="AA19" s="104">
        <v>0</v>
      </c>
      <c r="AB19" s="105">
        <f t="shared" si="0"/>
        <v>2002.2624999999998</v>
      </c>
      <c r="AC19" s="105">
        <f t="shared" si="1"/>
        <v>343.245</v>
      </c>
      <c r="AD19" s="105">
        <f t="shared" si="25"/>
        <v>972.52750000000003</v>
      </c>
      <c r="AE19" s="105">
        <f t="shared" si="2"/>
        <v>228.83</v>
      </c>
      <c r="AF19" s="102">
        <f t="shared" si="3"/>
        <v>137298</v>
      </c>
      <c r="AG19" s="103">
        <f t="shared" si="3"/>
        <v>9408</v>
      </c>
      <c r="AH19" s="103">
        <f t="shared" si="3"/>
        <v>7968</v>
      </c>
      <c r="AI19" s="103"/>
      <c r="AJ19" s="103">
        <f t="shared" si="4"/>
        <v>0</v>
      </c>
      <c r="AK19" s="103">
        <f t="shared" si="5"/>
        <v>19069.166666666668</v>
      </c>
      <c r="AL19" s="103">
        <f t="shared" si="6"/>
        <v>1906.9166666666665</v>
      </c>
      <c r="AM19" s="103">
        <v>0</v>
      </c>
      <c r="AN19" s="103">
        <f t="shared" si="7"/>
        <v>24027.149999999998</v>
      </c>
      <c r="AO19" s="103">
        <f t="shared" si="7"/>
        <v>4118.9400000000005</v>
      </c>
      <c r="AP19" s="103">
        <f t="shared" si="7"/>
        <v>11670.33</v>
      </c>
      <c r="AQ19" s="103">
        <f t="shared" si="7"/>
        <v>2745.96</v>
      </c>
      <c r="AR19" s="103"/>
      <c r="AS19" s="103">
        <f t="shared" si="8"/>
        <v>1906.9166666666665</v>
      </c>
      <c r="AT19" s="103">
        <v>0</v>
      </c>
      <c r="AU19" s="103">
        <v>0</v>
      </c>
      <c r="AV19" s="103"/>
      <c r="AW19" s="103"/>
      <c r="AX19" s="106">
        <v>0</v>
      </c>
      <c r="AY19" s="106">
        <v>0</v>
      </c>
      <c r="AZ19" s="106">
        <v>0</v>
      </c>
      <c r="BA19" s="107">
        <v>0</v>
      </c>
      <c r="BB19" s="108">
        <f t="shared" si="9"/>
        <v>220119.37999999995</v>
      </c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</row>
    <row r="20" spans="1:261" s="16" customFormat="1" ht="24" customHeight="1" x14ac:dyDescent="0.2">
      <c r="A20" s="27">
        <f t="shared" si="24"/>
        <v>8</v>
      </c>
      <c r="B20" s="29">
        <v>11</v>
      </c>
      <c r="C20" s="30" t="s">
        <v>57</v>
      </c>
      <c r="D20" s="31">
        <v>251</v>
      </c>
      <c r="E20" s="30">
        <v>374</v>
      </c>
      <c r="F20" s="32">
        <v>1</v>
      </c>
      <c r="G20" s="32"/>
      <c r="H20" s="32">
        <v>2</v>
      </c>
      <c r="I20" s="33" t="s">
        <v>63</v>
      </c>
      <c r="J20" s="33"/>
      <c r="K20" s="27"/>
      <c r="L20" s="28"/>
      <c r="M20" s="26" t="s">
        <v>687</v>
      </c>
      <c r="N20" s="26" t="s">
        <v>526</v>
      </c>
      <c r="O20" s="27">
        <v>12</v>
      </c>
      <c r="P20" s="27">
        <v>30</v>
      </c>
      <c r="Q20" s="27" t="s">
        <v>59</v>
      </c>
      <c r="R20" s="33" t="s">
        <v>60</v>
      </c>
      <c r="S20" s="27">
        <v>11</v>
      </c>
      <c r="T20" s="33" t="s">
        <v>530</v>
      </c>
      <c r="U20" s="27" t="s">
        <v>70</v>
      </c>
      <c r="V20" s="34" t="s">
        <v>62</v>
      </c>
      <c r="W20" s="102">
        <v>12247.5</v>
      </c>
      <c r="X20" s="103">
        <v>824</v>
      </c>
      <c r="Y20" s="103">
        <v>682</v>
      </c>
      <c r="Z20" s="103"/>
      <c r="AA20" s="104">
        <v>0</v>
      </c>
      <c r="AB20" s="105">
        <f t="shared" si="0"/>
        <v>2143.3125</v>
      </c>
      <c r="AC20" s="105">
        <f t="shared" si="1"/>
        <v>367.42500000000001</v>
      </c>
      <c r="AD20" s="105">
        <f t="shared" si="25"/>
        <v>1041.0375000000001</v>
      </c>
      <c r="AE20" s="105">
        <f t="shared" si="2"/>
        <v>244.95000000000002</v>
      </c>
      <c r="AF20" s="102">
        <f t="shared" si="3"/>
        <v>146970</v>
      </c>
      <c r="AG20" s="103">
        <f t="shared" si="3"/>
        <v>9888</v>
      </c>
      <c r="AH20" s="103">
        <f t="shared" si="3"/>
        <v>8184</v>
      </c>
      <c r="AI20" s="103"/>
      <c r="AJ20" s="103">
        <f t="shared" si="4"/>
        <v>0</v>
      </c>
      <c r="AK20" s="103">
        <f t="shared" si="5"/>
        <v>20412.5</v>
      </c>
      <c r="AL20" s="103">
        <f t="shared" si="6"/>
        <v>2041.25</v>
      </c>
      <c r="AM20" s="103">
        <v>0</v>
      </c>
      <c r="AN20" s="103">
        <f t="shared" si="7"/>
        <v>25719.75</v>
      </c>
      <c r="AO20" s="103">
        <f t="shared" si="7"/>
        <v>4409.1000000000004</v>
      </c>
      <c r="AP20" s="103">
        <f t="shared" si="7"/>
        <v>12492.45</v>
      </c>
      <c r="AQ20" s="103">
        <f t="shared" si="7"/>
        <v>2939.4</v>
      </c>
      <c r="AR20" s="103"/>
      <c r="AS20" s="103">
        <f t="shared" si="8"/>
        <v>2041.25</v>
      </c>
      <c r="AT20" s="103">
        <v>0</v>
      </c>
      <c r="AU20" s="103">
        <v>0</v>
      </c>
      <c r="AV20" s="103"/>
      <c r="AW20" s="103"/>
      <c r="AX20" s="106">
        <v>0</v>
      </c>
      <c r="AY20" s="106">
        <v>0</v>
      </c>
      <c r="AZ20" s="106">
        <v>0</v>
      </c>
      <c r="BA20" s="107">
        <v>0</v>
      </c>
      <c r="BB20" s="108">
        <f t="shared" si="9"/>
        <v>235097.7</v>
      </c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</row>
    <row r="21" spans="1:261" s="16" customFormat="1" ht="24" customHeight="1" x14ac:dyDescent="0.2">
      <c r="A21" s="27">
        <f t="shared" si="24"/>
        <v>9</v>
      </c>
      <c r="B21" s="29">
        <v>11</v>
      </c>
      <c r="C21" s="30" t="s">
        <v>57</v>
      </c>
      <c r="D21" s="31">
        <v>251</v>
      </c>
      <c r="E21" s="30">
        <v>374</v>
      </c>
      <c r="F21" s="32">
        <v>1</v>
      </c>
      <c r="G21" s="32"/>
      <c r="H21" s="32">
        <v>2119</v>
      </c>
      <c r="I21" s="33" t="s">
        <v>71</v>
      </c>
      <c r="J21" s="33" t="s">
        <v>72</v>
      </c>
      <c r="K21" s="27" t="s">
        <v>58</v>
      </c>
      <c r="L21" s="28">
        <v>43452</v>
      </c>
      <c r="M21" s="26" t="s">
        <v>687</v>
      </c>
      <c r="N21" s="26" t="s">
        <v>527</v>
      </c>
      <c r="O21" s="27">
        <v>12</v>
      </c>
      <c r="P21" s="27">
        <v>30</v>
      </c>
      <c r="Q21" s="27" t="s">
        <v>59</v>
      </c>
      <c r="R21" s="33" t="s">
        <v>60</v>
      </c>
      <c r="S21" s="27">
        <v>11</v>
      </c>
      <c r="T21" s="33" t="s">
        <v>530</v>
      </c>
      <c r="U21" s="27" t="s">
        <v>73</v>
      </c>
      <c r="V21" s="34" t="s">
        <v>62</v>
      </c>
      <c r="W21" s="102">
        <v>12247.5</v>
      </c>
      <c r="X21" s="103">
        <v>824</v>
      </c>
      <c r="Y21" s="103">
        <v>682</v>
      </c>
      <c r="Z21" s="103"/>
      <c r="AA21" s="104">
        <v>0</v>
      </c>
      <c r="AB21" s="105">
        <f t="shared" si="0"/>
        <v>2143.3125</v>
      </c>
      <c r="AC21" s="105">
        <f t="shared" si="1"/>
        <v>367.42500000000001</v>
      </c>
      <c r="AD21" s="105">
        <f t="shared" si="25"/>
        <v>1041.0375000000001</v>
      </c>
      <c r="AE21" s="105">
        <f t="shared" si="2"/>
        <v>244.95000000000002</v>
      </c>
      <c r="AF21" s="102">
        <f t="shared" si="3"/>
        <v>146970</v>
      </c>
      <c r="AG21" s="103">
        <f t="shared" si="3"/>
        <v>9888</v>
      </c>
      <c r="AH21" s="103">
        <f t="shared" si="3"/>
        <v>8184</v>
      </c>
      <c r="AI21" s="103"/>
      <c r="AJ21" s="103">
        <f t="shared" si="4"/>
        <v>0</v>
      </c>
      <c r="AK21" s="103">
        <f t="shared" si="5"/>
        <v>20412.5</v>
      </c>
      <c r="AL21" s="103">
        <f t="shared" si="6"/>
        <v>2041.25</v>
      </c>
      <c r="AM21" s="103">
        <v>0</v>
      </c>
      <c r="AN21" s="103">
        <f t="shared" si="7"/>
        <v>25719.75</v>
      </c>
      <c r="AO21" s="103">
        <f t="shared" si="7"/>
        <v>4409.1000000000004</v>
      </c>
      <c r="AP21" s="103">
        <f t="shared" si="7"/>
        <v>12492.45</v>
      </c>
      <c r="AQ21" s="103">
        <f t="shared" si="7"/>
        <v>2939.4</v>
      </c>
      <c r="AR21" s="103"/>
      <c r="AS21" s="103">
        <f t="shared" si="8"/>
        <v>2041.25</v>
      </c>
      <c r="AT21" s="103">
        <v>0</v>
      </c>
      <c r="AU21" s="103">
        <v>0</v>
      </c>
      <c r="AV21" s="103"/>
      <c r="AW21" s="103"/>
      <c r="AX21" s="106">
        <v>0</v>
      </c>
      <c r="AY21" s="106">
        <v>0</v>
      </c>
      <c r="AZ21" s="106">
        <v>0</v>
      </c>
      <c r="BA21" s="107">
        <v>0</v>
      </c>
      <c r="BB21" s="108">
        <f t="shared" si="9"/>
        <v>235097.7</v>
      </c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</row>
    <row r="22" spans="1:261" s="16" customFormat="1" ht="24" customHeight="1" x14ac:dyDescent="0.2">
      <c r="A22" s="27">
        <f t="shared" si="24"/>
        <v>10</v>
      </c>
      <c r="B22" s="29">
        <v>11</v>
      </c>
      <c r="C22" s="30" t="s">
        <v>57</v>
      </c>
      <c r="D22" s="31">
        <v>251</v>
      </c>
      <c r="E22" s="30">
        <v>374</v>
      </c>
      <c r="F22" s="32">
        <v>3</v>
      </c>
      <c r="G22" s="32"/>
      <c r="H22" s="32">
        <v>3</v>
      </c>
      <c r="I22" s="33" t="s">
        <v>63</v>
      </c>
      <c r="J22" s="33"/>
      <c r="K22" s="27"/>
      <c r="L22" s="28"/>
      <c r="M22" s="26" t="s">
        <v>687</v>
      </c>
      <c r="N22" s="26" t="s">
        <v>526</v>
      </c>
      <c r="O22" s="27">
        <v>15</v>
      </c>
      <c r="P22" s="27">
        <v>40</v>
      </c>
      <c r="Q22" s="27" t="s">
        <v>59</v>
      </c>
      <c r="R22" s="33" t="s">
        <v>60</v>
      </c>
      <c r="S22" s="27">
        <v>11</v>
      </c>
      <c r="T22" s="33" t="s">
        <v>530</v>
      </c>
      <c r="U22" s="27" t="s">
        <v>74</v>
      </c>
      <c r="V22" s="34" t="s">
        <v>62</v>
      </c>
      <c r="W22" s="102">
        <v>20272</v>
      </c>
      <c r="X22" s="103">
        <v>1206</v>
      </c>
      <c r="Y22" s="103">
        <v>975</v>
      </c>
      <c r="Z22" s="103"/>
      <c r="AA22" s="104">
        <v>0</v>
      </c>
      <c r="AB22" s="105">
        <f t="shared" si="0"/>
        <v>3547.6</v>
      </c>
      <c r="AC22" s="105">
        <f t="shared" si="1"/>
        <v>608.16</v>
      </c>
      <c r="AD22" s="105">
        <f t="shared" si="25"/>
        <v>1723.1200000000001</v>
      </c>
      <c r="AE22" s="105">
        <f t="shared" si="2"/>
        <v>405.44</v>
      </c>
      <c r="AF22" s="102">
        <f t="shared" si="3"/>
        <v>243264</v>
      </c>
      <c r="AG22" s="103">
        <f t="shared" si="3"/>
        <v>14472</v>
      </c>
      <c r="AH22" s="103">
        <f t="shared" si="3"/>
        <v>11700</v>
      </c>
      <c r="AI22" s="103"/>
      <c r="AJ22" s="103">
        <f t="shared" si="4"/>
        <v>0</v>
      </c>
      <c r="AK22" s="103">
        <f t="shared" si="5"/>
        <v>33786.666666666664</v>
      </c>
      <c r="AL22" s="103">
        <f t="shared" si="6"/>
        <v>3378.666666666667</v>
      </c>
      <c r="AM22" s="103">
        <v>0</v>
      </c>
      <c r="AN22" s="103">
        <f t="shared" si="7"/>
        <v>42571.199999999997</v>
      </c>
      <c r="AO22" s="103">
        <f t="shared" si="7"/>
        <v>7297.92</v>
      </c>
      <c r="AP22" s="103">
        <f t="shared" si="7"/>
        <v>20677.440000000002</v>
      </c>
      <c r="AQ22" s="103">
        <f t="shared" si="7"/>
        <v>4865.28</v>
      </c>
      <c r="AR22" s="103"/>
      <c r="AS22" s="103">
        <f t="shared" si="8"/>
        <v>3378.666666666667</v>
      </c>
      <c r="AT22" s="103">
        <v>0</v>
      </c>
      <c r="AU22" s="103">
        <v>0</v>
      </c>
      <c r="AV22" s="103"/>
      <c r="AW22" s="103"/>
      <c r="AX22" s="106">
        <v>0</v>
      </c>
      <c r="AY22" s="106">
        <v>0</v>
      </c>
      <c r="AZ22" s="106">
        <v>0</v>
      </c>
      <c r="BA22" s="107">
        <v>0</v>
      </c>
      <c r="BB22" s="108">
        <f t="shared" si="9"/>
        <v>385391.84000000008</v>
      </c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</row>
    <row r="23" spans="1:261" s="16" customFormat="1" ht="24" customHeight="1" x14ac:dyDescent="0.2">
      <c r="A23" s="27">
        <f t="shared" si="24"/>
        <v>11</v>
      </c>
      <c r="B23" s="29">
        <v>11</v>
      </c>
      <c r="C23" s="30" t="s">
        <v>57</v>
      </c>
      <c r="D23" s="31">
        <v>251</v>
      </c>
      <c r="E23" s="30">
        <v>374</v>
      </c>
      <c r="F23" s="32">
        <v>3</v>
      </c>
      <c r="G23" s="32"/>
      <c r="H23" s="32">
        <v>1973</v>
      </c>
      <c r="I23" s="33" t="s">
        <v>75</v>
      </c>
      <c r="J23" s="33" t="s">
        <v>76</v>
      </c>
      <c r="K23" s="27" t="s">
        <v>58</v>
      </c>
      <c r="L23" s="28">
        <v>41323</v>
      </c>
      <c r="M23" s="28" t="s">
        <v>522</v>
      </c>
      <c r="N23" s="26" t="s">
        <v>527</v>
      </c>
      <c r="O23" s="27">
        <v>11</v>
      </c>
      <c r="P23" s="27">
        <v>30</v>
      </c>
      <c r="Q23" s="27" t="s">
        <v>59</v>
      </c>
      <c r="R23" s="33" t="s">
        <v>60</v>
      </c>
      <c r="S23" s="27">
        <v>11</v>
      </c>
      <c r="T23" s="33" t="s">
        <v>530</v>
      </c>
      <c r="U23" s="27" t="s">
        <v>77</v>
      </c>
      <c r="V23" s="34" t="s">
        <v>80</v>
      </c>
      <c r="W23" s="102">
        <v>11987.5</v>
      </c>
      <c r="X23" s="103">
        <v>820</v>
      </c>
      <c r="Y23" s="103">
        <v>675</v>
      </c>
      <c r="Z23" s="103"/>
      <c r="AA23" s="104">
        <v>290</v>
      </c>
      <c r="AB23" s="105">
        <f t="shared" si="0"/>
        <v>2097.8125</v>
      </c>
      <c r="AC23" s="105">
        <f t="shared" si="1"/>
        <v>359.625</v>
      </c>
      <c r="AD23" s="105">
        <f t="shared" si="25"/>
        <v>1018.9375000000001</v>
      </c>
      <c r="AE23" s="105">
        <f t="shared" si="2"/>
        <v>239.75</v>
      </c>
      <c r="AF23" s="102">
        <f t="shared" si="3"/>
        <v>143850</v>
      </c>
      <c r="AG23" s="103">
        <f t="shared" si="3"/>
        <v>9840</v>
      </c>
      <c r="AH23" s="103">
        <f t="shared" si="3"/>
        <v>8100</v>
      </c>
      <c r="AI23" s="103"/>
      <c r="AJ23" s="103">
        <f t="shared" si="4"/>
        <v>3480</v>
      </c>
      <c r="AK23" s="103">
        <f t="shared" si="5"/>
        <v>19979.166666666664</v>
      </c>
      <c r="AL23" s="103">
        <f t="shared" si="6"/>
        <v>1997.9166666666665</v>
      </c>
      <c r="AM23" s="103">
        <v>5750</v>
      </c>
      <c r="AN23" s="103">
        <f t="shared" si="7"/>
        <v>25173.75</v>
      </c>
      <c r="AO23" s="103">
        <f t="shared" si="7"/>
        <v>4315.5</v>
      </c>
      <c r="AP23" s="103">
        <f t="shared" si="7"/>
        <v>12227.250000000002</v>
      </c>
      <c r="AQ23" s="103">
        <f t="shared" si="7"/>
        <v>2877</v>
      </c>
      <c r="AR23" s="103"/>
      <c r="AS23" s="103">
        <f t="shared" si="8"/>
        <v>1997.9166666666665</v>
      </c>
      <c r="AT23" s="103">
        <v>0</v>
      </c>
      <c r="AU23" s="103">
        <v>0</v>
      </c>
      <c r="AV23" s="103"/>
      <c r="AW23" s="103"/>
      <c r="AX23" s="106">
        <v>0</v>
      </c>
      <c r="AY23" s="106">
        <v>0</v>
      </c>
      <c r="AZ23" s="106">
        <v>0</v>
      </c>
      <c r="BA23" s="107">
        <v>0</v>
      </c>
      <c r="BB23" s="108">
        <f t="shared" si="9"/>
        <v>239588.49999999997</v>
      </c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</row>
    <row r="24" spans="1:261" s="16" customFormat="1" ht="24" customHeight="1" x14ac:dyDescent="0.2">
      <c r="A24" s="27">
        <f t="shared" si="24"/>
        <v>12</v>
      </c>
      <c r="B24" s="29">
        <v>11</v>
      </c>
      <c r="C24" s="30" t="s">
        <v>57</v>
      </c>
      <c r="D24" s="31">
        <v>251</v>
      </c>
      <c r="E24" s="30">
        <v>374</v>
      </c>
      <c r="F24" s="32">
        <v>3</v>
      </c>
      <c r="G24" s="32"/>
      <c r="H24" s="32">
        <v>2229</v>
      </c>
      <c r="I24" s="33" t="s">
        <v>78</v>
      </c>
      <c r="J24" s="33" t="s">
        <v>79</v>
      </c>
      <c r="K24" s="27" t="s">
        <v>58</v>
      </c>
      <c r="L24" s="28">
        <v>43846</v>
      </c>
      <c r="M24" s="26" t="s">
        <v>687</v>
      </c>
      <c r="N24" s="26" t="s">
        <v>527</v>
      </c>
      <c r="O24" s="27">
        <v>11</v>
      </c>
      <c r="P24" s="27">
        <v>30</v>
      </c>
      <c r="Q24" s="27" t="s">
        <v>59</v>
      </c>
      <c r="R24" s="33" t="s">
        <v>60</v>
      </c>
      <c r="S24" s="27">
        <v>11</v>
      </c>
      <c r="T24" s="33" t="s">
        <v>530</v>
      </c>
      <c r="U24" s="27" t="s">
        <v>77</v>
      </c>
      <c r="V24" s="34" t="s">
        <v>80</v>
      </c>
      <c r="W24" s="102">
        <v>11987.5</v>
      </c>
      <c r="X24" s="103">
        <v>820</v>
      </c>
      <c r="Y24" s="103">
        <v>675</v>
      </c>
      <c r="Z24" s="103"/>
      <c r="AA24" s="104">
        <v>0</v>
      </c>
      <c r="AB24" s="105">
        <f t="shared" si="0"/>
        <v>2097.8125</v>
      </c>
      <c r="AC24" s="105">
        <f t="shared" si="1"/>
        <v>359.625</v>
      </c>
      <c r="AD24" s="105">
        <f t="shared" si="25"/>
        <v>1018.9375000000001</v>
      </c>
      <c r="AE24" s="105">
        <f t="shared" si="2"/>
        <v>239.75</v>
      </c>
      <c r="AF24" s="102">
        <f t="shared" si="3"/>
        <v>143850</v>
      </c>
      <c r="AG24" s="103">
        <f t="shared" si="3"/>
        <v>9840</v>
      </c>
      <c r="AH24" s="103">
        <f t="shared" si="3"/>
        <v>8100</v>
      </c>
      <c r="AI24" s="103"/>
      <c r="AJ24" s="103">
        <f t="shared" si="4"/>
        <v>0</v>
      </c>
      <c r="AK24" s="103">
        <f t="shared" si="5"/>
        <v>19979.166666666664</v>
      </c>
      <c r="AL24" s="103">
        <f t="shared" si="6"/>
        <v>1997.9166666666665</v>
      </c>
      <c r="AM24" s="103">
        <v>0</v>
      </c>
      <c r="AN24" s="103">
        <f t="shared" si="7"/>
        <v>25173.75</v>
      </c>
      <c r="AO24" s="103">
        <f t="shared" si="7"/>
        <v>4315.5</v>
      </c>
      <c r="AP24" s="103">
        <f t="shared" si="7"/>
        <v>12227.250000000002</v>
      </c>
      <c r="AQ24" s="103">
        <f t="shared" si="7"/>
        <v>2877</v>
      </c>
      <c r="AR24" s="103"/>
      <c r="AS24" s="103">
        <f t="shared" si="8"/>
        <v>1997.9166666666665</v>
      </c>
      <c r="AT24" s="103">
        <v>0</v>
      </c>
      <c r="AU24" s="103">
        <v>0</v>
      </c>
      <c r="AV24" s="103"/>
      <c r="AW24" s="103"/>
      <c r="AX24" s="106">
        <v>0</v>
      </c>
      <c r="AY24" s="106">
        <v>0</v>
      </c>
      <c r="AZ24" s="106">
        <v>0</v>
      </c>
      <c r="BA24" s="107">
        <v>0</v>
      </c>
      <c r="BB24" s="108">
        <f t="shared" si="9"/>
        <v>230358.49999999997</v>
      </c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</row>
    <row r="25" spans="1:261" s="16" customFormat="1" ht="24" customHeight="1" x14ac:dyDescent="0.2">
      <c r="A25" s="27">
        <f t="shared" si="24"/>
        <v>13</v>
      </c>
      <c r="B25" s="29">
        <v>11</v>
      </c>
      <c r="C25" s="30" t="s">
        <v>57</v>
      </c>
      <c r="D25" s="31">
        <v>251</v>
      </c>
      <c r="E25" s="30">
        <v>374</v>
      </c>
      <c r="F25" s="32">
        <v>3</v>
      </c>
      <c r="G25" s="32"/>
      <c r="H25" s="32">
        <v>2222</v>
      </c>
      <c r="I25" s="33" t="s">
        <v>81</v>
      </c>
      <c r="J25" s="33" t="s">
        <v>82</v>
      </c>
      <c r="K25" s="27" t="s">
        <v>68</v>
      </c>
      <c r="L25" s="28">
        <v>43710</v>
      </c>
      <c r="M25" s="26" t="s">
        <v>687</v>
      </c>
      <c r="N25" s="26" t="s">
        <v>527</v>
      </c>
      <c r="O25" s="27">
        <v>11</v>
      </c>
      <c r="P25" s="27">
        <v>30</v>
      </c>
      <c r="Q25" s="27" t="s">
        <v>59</v>
      </c>
      <c r="R25" s="33" t="s">
        <v>60</v>
      </c>
      <c r="S25" s="27">
        <v>11</v>
      </c>
      <c r="T25" s="33" t="s">
        <v>530</v>
      </c>
      <c r="U25" s="27" t="s">
        <v>77</v>
      </c>
      <c r="V25" s="34" t="s">
        <v>80</v>
      </c>
      <c r="W25" s="102">
        <v>11987.5</v>
      </c>
      <c r="X25" s="103">
        <v>820</v>
      </c>
      <c r="Y25" s="103">
        <v>675</v>
      </c>
      <c r="Z25" s="103"/>
      <c r="AA25" s="104">
        <v>0</v>
      </c>
      <c r="AB25" s="105">
        <f t="shared" ref="AB25:AB32" si="26">+W25*17.5%</f>
        <v>2097.8125</v>
      </c>
      <c r="AC25" s="105">
        <f t="shared" ref="AC25:AC32" si="27">+W25*3%</f>
        <v>359.625</v>
      </c>
      <c r="AD25" s="105">
        <f t="shared" ref="AD25:AD32" si="28">+W25*8.5%</f>
        <v>1018.9375000000001</v>
      </c>
      <c r="AE25" s="105">
        <f t="shared" ref="AE25:AE32" si="29">+W25*2%</f>
        <v>239.75</v>
      </c>
      <c r="AF25" s="102">
        <f t="shared" ref="AF25:AH32" si="30">+W25*12</f>
        <v>143850</v>
      </c>
      <c r="AG25" s="103">
        <f t="shared" si="30"/>
        <v>9840</v>
      </c>
      <c r="AH25" s="103">
        <f t="shared" si="30"/>
        <v>8100</v>
      </c>
      <c r="AI25" s="103"/>
      <c r="AJ25" s="103">
        <f t="shared" ref="AJ25:AJ32" si="31">+AA25*12</f>
        <v>0</v>
      </c>
      <c r="AK25" s="103">
        <f t="shared" ref="AK25:AK32" si="32">+W25/30*50</f>
        <v>19979.166666666664</v>
      </c>
      <c r="AL25" s="103">
        <f t="shared" ref="AL25:AL32" si="33">+W25/30*20*0.25</f>
        <v>1997.9166666666665</v>
      </c>
      <c r="AM25" s="103">
        <v>0</v>
      </c>
      <c r="AN25" s="103">
        <f t="shared" ref="AN25:AQ32" si="34">+AB25*12</f>
        <v>25173.75</v>
      </c>
      <c r="AO25" s="103">
        <f t="shared" si="34"/>
        <v>4315.5</v>
      </c>
      <c r="AP25" s="103">
        <f t="shared" si="34"/>
        <v>12227.250000000002</v>
      </c>
      <c r="AQ25" s="103">
        <f t="shared" si="34"/>
        <v>2877</v>
      </c>
      <c r="AR25" s="103"/>
      <c r="AS25" s="103">
        <f t="shared" ref="AS25:AS32" si="35">+W25/30*5</f>
        <v>1997.9166666666665</v>
      </c>
      <c r="AT25" s="103">
        <v>0</v>
      </c>
      <c r="AU25" s="103">
        <v>0</v>
      </c>
      <c r="AV25" s="103"/>
      <c r="AW25" s="103"/>
      <c r="AX25" s="106">
        <v>0</v>
      </c>
      <c r="AY25" s="106">
        <v>0</v>
      </c>
      <c r="AZ25" s="106">
        <v>0</v>
      </c>
      <c r="BA25" s="107">
        <v>0</v>
      </c>
      <c r="BB25" s="108">
        <f t="shared" ref="BB25:BB32" si="36">SUM(AF25:BA25)</f>
        <v>230358.49999999997</v>
      </c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</row>
    <row r="26" spans="1:261" s="16" customFormat="1" ht="24" customHeight="1" x14ac:dyDescent="0.2">
      <c r="A26" s="27">
        <f t="shared" si="24"/>
        <v>14</v>
      </c>
      <c r="B26" s="29">
        <v>11</v>
      </c>
      <c r="C26" s="30" t="s">
        <v>57</v>
      </c>
      <c r="D26" s="31">
        <v>251</v>
      </c>
      <c r="E26" s="30">
        <v>374</v>
      </c>
      <c r="F26" s="32">
        <v>1</v>
      </c>
      <c r="G26" s="32"/>
      <c r="H26" s="32">
        <v>4</v>
      </c>
      <c r="I26" s="33" t="s">
        <v>63</v>
      </c>
      <c r="J26" s="33"/>
      <c r="K26" s="27"/>
      <c r="L26" s="28"/>
      <c r="M26" s="26" t="s">
        <v>687</v>
      </c>
      <c r="N26" s="26" t="s">
        <v>526</v>
      </c>
      <c r="O26" s="27">
        <v>18</v>
      </c>
      <c r="P26" s="27">
        <v>40</v>
      </c>
      <c r="Q26" s="27" t="s">
        <v>59</v>
      </c>
      <c r="R26" s="33" t="s">
        <v>60</v>
      </c>
      <c r="S26" s="27">
        <v>11</v>
      </c>
      <c r="T26" s="33" t="s">
        <v>530</v>
      </c>
      <c r="U26" s="27" t="s">
        <v>172</v>
      </c>
      <c r="V26" s="34" t="s">
        <v>62</v>
      </c>
      <c r="W26" s="110">
        <v>29714</v>
      </c>
      <c r="X26" s="111">
        <v>1465</v>
      </c>
      <c r="Y26" s="111">
        <v>1107</v>
      </c>
      <c r="Z26" s="111"/>
      <c r="AA26" s="104">
        <v>0</v>
      </c>
      <c r="AB26" s="105">
        <f t="shared" si="26"/>
        <v>5199.95</v>
      </c>
      <c r="AC26" s="105">
        <f t="shared" si="27"/>
        <v>891.42</v>
      </c>
      <c r="AD26" s="105">
        <f t="shared" si="28"/>
        <v>2525.69</v>
      </c>
      <c r="AE26" s="105">
        <f t="shared" si="29"/>
        <v>594.28</v>
      </c>
      <c r="AF26" s="102">
        <f t="shared" si="30"/>
        <v>356568</v>
      </c>
      <c r="AG26" s="103">
        <f t="shared" si="30"/>
        <v>17580</v>
      </c>
      <c r="AH26" s="103">
        <f t="shared" si="30"/>
        <v>13284</v>
      </c>
      <c r="AI26" s="111"/>
      <c r="AJ26" s="103">
        <f t="shared" si="31"/>
        <v>0</v>
      </c>
      <c r="AK26" s="103">
        <f t="shared" si="32"/>
        <v>49523.333333333336</v>
      </c>
      <c r="AL26" s="103">
        <f t="shared" si="33"/>
        <v>4952.3333333333339</v>
      </c>
      <c r="AM26" s="111">
        <v>0</v>
      </c>
      <c r="AN26" s="103">
        <f t="shared" si="34"/>
        <v>62399.399999999994</v>
      </c>
      <c r="AO26" s="103">
        <f t="shared" si="34"/>
        <v>10697.039999999999</v>
      </c>
      <c r="AP26" s="103">
        <f t="shared" si="34"/>
        <v>30308.28</v>
      </c>
      <c r="AQ26" s="103">
        <f t="shared" si="34"/>
        <v>7131.36</v>
      </c>
      <c r="AR26" s="103"/>
      <c r="AS26" s="103">
        <f t="shared" si="35"/>
        <v>4952.3333333333339</v>
      </c>
      <c r="AT26" s="111">
        <v>0</v>
      </c>
      <c r="AU26" s="111">
        <v>0</v>
      </c>
      <c r="AV26" s="111"/>
      <c r="AW26" s="111"/>
      <c r="AX26" s="106">
        <v>0</v>
      </c>
      <c r="AY26" s="106">
        <v>0</v>
      </c>
      <c r="AZ26" s="106">
        <v>0</v>
      </c>
      <c r="BA26" s="112">
        <v>0</v>
      </c>
      <c r="BB26" s="108">
        <f t="shared" si="36"/>
        <v>557396.07999999996</v>
      </c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</row>
    <row r="27" spans="1:261" s="16" customFormat="1" ht="24" customHeight="1" x14ac:dyDescent="0.2">
      <c r="A27" s="27">
        <f t="shared" si="24"/>
        <v>15</v>
      </c>
      <c r="B27" s="29">
        <v>11</v>
      </c>
      <c r="C27" s="30" t="s">
        <v>57</v>
      </c>
      <c r="D27" s="31">
        <v>251</v>
      </c>
      <c r="E27" s="30">
        <v>374</v>
      </c>
      <c r="F27" s="32">
        <v>1</v>
      </c>
      <c r="G27" s="32"/>
      <c r="H27" s="32">
        <v>2190</v>
      </c>
      <c r="I27" s="33" t="s">
        <v>173</v>
      </c>
      <c r="J27" s="33" t="s">
        <v>174</v>
      </c>
      <c r="K27" s="27" t="s">
        <v>58</v>
      </c>
      <c r="L27" s="28">
        <v>43451</v>
      </c>
      <c r="M27" s="26" t="s">
        <v>687</v>
      </c>
      <c r="N27" s="26" t="s">
        <v>527</v>
      </c>
      <c r="O27" s="27">
        <v>11</v>
      </c>
      <c r="P27" s="27">
        <v>30</v>
      </c>
      <c r="Q27" s="27" t="s">
        <v>59</v>
      </c>
      <c r="R27" s="33" t="s">
        <v>60</v>
      </c>
      <c r="S27" s="27">
        <v>11</v>
      </c>
      <c r="T27" s="33" t="s">
        <v>530</v>
      </c>
      <c r="U27" s="27" t="s">
        <v>102</v>
      </c>
      <c r="V27" s="34" t="s">
        <v>86</v>
      </c>
      <c r="W27" s="110">
        <v>11987.5</v>
      </c>
      <c r="X27" s="111">
        <v>820</v>
      </c>
      <c r="Y27" s="103">
        <v>675</v>
      </c>
      <c r="Z27" s="111"/>
      <c r="AA27" s="104">
        <v>0</v>
      </c>
      <c r="AB27" s="105">
        <f t="shared" si="26"/>
        <v>2097.8125</v>
      </c>
      <c r="AC27" s="105">
        <f t="shared" si="27"/>
        <v>359.625</v>
      </c>
      <c r="AD27" s="105">
        <f t="shared" si="28"/>
        <v>1018.9375000000001</v>
      </c>
      <c r="AE27" s="105">
        <f t="shared" si="29"/>
        <v>239.75</v>
      </c>
      <c r="AF27" s="102">
        <f t="shared" si="30"/>
        <v>143850</v>
      </c>
      <c r="AG27" s="103">
        <f t="shared" si="30"/>
        <v>9840</v>
      </c>
      <c r="AH27" s="103">
        <f t="shared" si="30"/>
        <v>8100</v>
      </c>
      <c r="AI27" s="111"/>
      <c r="AJ27" s="103">
        <f t="shared" si="31"/>
        <v>0</v>
      </c>
      <c r="AK27" s="103">
        <f t="shared" si="32"/>
        <v>19979.166666666664</v>
      </c>
      <c r="AL27" s="103">
        <f t="shared" si="33"/>
        <v>1997.9166666666665</v>
      </c>
      <c r="AM27" s="111">
        <v>0</v>
      </c>
      <c r="AN27" s="103">
        <f t="shared" si="34"/>
        <v>25173.75</v>
      </c>
      <c r="AO27" s="103">
        <f t="shared" si="34"/>
        <v>4315.5</v>
      </c>
      <c r="AP27" s="103">
        <f t="shared" si="34"/>
        <v>12227.250000000002</v>
      </c>
      <c r="AQ27" s="103">
        <f t="shared" si="34"/>
        <v>2877</v>
      </c>
      <c r="AR27" s="103"/>
      <c r="AS27" s="103">
        <f t="shared" si="35"/>
        <v>1997.9166666666665</v>
      </c>
      <c r="AT27" s="111">
        <v>0</v>
      </c>
      <c r="AU27" s="111">
        <v>0</v>
      </c>
      <c r="AV27" s="111"/>
      <c r="AW27" s="111"/>
      <c r="AX27" s="106">
        <v>0</v>
      </c>
      <c r="AY27" s="106">
        <v>0</v>
      </c>
      <c r="AZ27" s="106">
        <v>0</v>
      </c>
      <c r="BA27" s="112">
        <v>0</v>
      </c>
      <c r="BB27" s="108">
        <f t="shared" si="36"/>
        <v>230358.49999999997</v>
      </c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</row>
    <row r="28" spans="1:261" s="16" customFormat="1" ht="24" customHeight="1" x14ac:dyDescent="0.2">
      <c r="A28" s="27">
        <f t="shared" si="24"/>
        <v>16</v>
      </c>
      <c r="B28" s="29">
        <v>11</v>
      </c>
      <c r="C28" s="30" t="s">
        <v>57</v>
      </c>
      <c r="D28" s="31">
        <v>251</v>
      </c>
      <c r="E28" s="30">
        <v>374</v>
      </c>
      <c r="F28" s="32">
        <v>1</v>
      </c>
      <c r="G28" s="32"/>
      <c r="H28" s="32">
        <v>2201</v>
      </c>
      <c r="I28" s="138" t="s">
        <v>633</v>
      </c>
      <c r="J28" s="33" t="s">
        <v>176</v>
      </c>
      <c r="K28" s="27" t="s">
        <v>58</v>
      </c>
      <c r="L28" s="28">
        <v>43862</v>
      </c>
      <c r="M28" s="26" t="s">
        <v>687</v>
      </c>
      <c r="N28" s="26" t="s">
        <v>527</v>
      </c>
      <c r="O28" s="27">
        <v>13</v>
      </c>
      <c r="P28" s="27">
        <v>40</v>
      </c>
      <c r="Q28" s="27" t="s">
        <v>59</v>
      </c>
      <c r="R28" s="33" t="s">
        <v>60</v>
      </c>
      <c r="S28" s="27">
        <v>11</v>
      </c>
      <c r="T28" s="33" t="s">
        <v>530</v>
      </c>
      <c r="U28" s="27" t="s">
        <v>177</v>
      </c>
      <c r="V28" s="34" t="s">
        <v>86</v>
      </c>
      <c r="W28" s="110">
        <v>16896</v>
      </c>
      <c r="X28" s="111">
        <v>1128</v>
      </c>
      <c r="Y28" s="111">
        <v>923</v>
      </c>
      <c r="Z28" s="111"/>
      <c r="AA28" s="104">
        <v>0</v>
      </c>
      <c r="AB28" s="105">
        <f t="shared" si="26"/>
        <v>2956.7999999999997</v>
      </c>
      <c r="AC28" s="105">
        <f t="shared" si="27"/>
        <v>506.88</v>
      </c>
      <c r="AD28" s="105">
        <f t="shared" si="28"/>
        <v>1436.16</v>
      </c>
      <c r="AE28" s="105">
        <f t="shared" si="29"/>
        <v>337.92</v>
      </c>
      <c r="AF28" s="102">
        <f t="shared" si="30"/>
        <v>202752</v>
      </c>
      <c r="AG28" s="103">
        <f t="shared" si="30"/>
        <v>13536</v>
      </c>
      <c r="AH28" s="103">
        <f t="shared" si="30"/>
        <v>11076</v>
      </c>
      <c r="AI28" s="111"/>
      <c r="AJ28" s="103">
        <f t="shared" si="31"/>
        <v>0</v>
      </c>
      <c r="AK28" s="103">
        <f t="shared" si="32"/>
        <v>28160.000000000004</v>
      </c>
      <c r="AL28" s="103">
        <f t="shared" si="33"/>
        <v>2816</v>
      </c>
      <c r="AM28" s="111">
        <v>0</v>
      </c>
      <c r="AN28" s="103">
        <f t="shared" si="34"/>
        <v>35481.599999999999</v>
      </c>
      <c r="AO28" s="103">
        <f t="shared" si="34"/>
        <v>6082.5599999999995</v>
      </c>
      <c r="AP28" s="103">
        <f t="shared" si="34"/>
        <v>17233.920000000002</v>
      </c>
      <c r="AQ28" s="103">
        <f t="shared" si="34"/>
        <v>4055.04</v>
      </c>
      <c r="AR28" s="103"/>
      <c r="AS28" s="103">
        <f t="shared" si="35"/>
        <v>2816</v>
      </c>
      <c r="AT28" s="111">
        <v>0</v>
      </c>
      <c r="AU28" s="111">
        <v>0</v>
      </c>
      <c r="AV28" s="111"/>
      <c r="AW28" s="111"/>
      <c r="AX28" s="106">
        <v>0</v>
      </c>
      <c r="AY28" s="106">
        <v>0</v>
      </c>
      <c r="AZ28" s="106">
        <v>0</v>
      </c>
      <c r="BA28" s="112">
        <v>0</v>
      </c>
      <c r="BB28" s="108">
        <f t="shared" si="36"/>
        <v>324009.11999999994</v>
      </c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</row>
    <row r="29" spans="1:261" s="16" customFormat="1" ht="24" customHeight="1" x14ac:dyDescent="0.2">
      <c r="A29" s="27">
        <f t="shared" si="24"/>
        <v>17</v>
      </c>
      <c r="B29" s="29">
        <v>11</v>
      </c>
      <c r="C29" s="30" t="s">
        <v>57</v>
      </c>
      <c r="D29" s="31">
        <v>251</v>
      </c>
      <c r="E29" s="30">
        <v>374</v>
      </c>
      <c r="F29" s="32">
        <v>1</v>
      </c>
      <c r="G29" s="32"/>
      <c r="H29" s="32">
        <v>2228</v>
      </c>
      <c r="I29" s="33" t="s">
        <v>178</v>
      </c>
      <c r="J29" s="33" t="s">
        <v>179</v>
      </c>
      <c r="K29" s="27" t="s">
        <v>58</v>
      </c>
      <c r="L29" s="28">
        <v>43846</v>
      </c>
      <c r="M29" s="26" t="s">
        <v>687</v>
      </c>
      <c r="N29" s="26" t="s">
        <v>527</v>
      </c>
      <c r="O29" s="27">
        <v>9</v>
      </c>
      <c r="P29" s="27">
        <v>40</v>
      </c>
      <c r="Q29" s="27" t="s">
        <v>59</v>
      </c>
      <c r="R29" s="33" t="s">
        <v>60</v>
      </c>
      <c r="S29" s="27">
        <v>11</v>
      </c>
      <c r="T29" s="33" t="s">
        <v>530</v>
      </c>
      <c r="U29" s="27" t="s">
        <v>180</v>
      </c>
      <c r="V29" s="34" t="s">
        <v>181</v>
      </c>
      <c r="W29" s="110">
        <v>14887</v>
      </c>
      <c r="X29" s="111">
        <v>957</v>
      </c>
      <c r="Y29" s="111">
        <v>881</v>
      </c>
      <c r="Z29" s="111"/>
      <c r="AA29" s="104">
        <v>0</v>
      </c>
      <c r="AB29" s="105">
        <f t="shared" si="26"/>
        <v>2605.2249999999999</v>
      </c>
      <c r="AC29" s="105">
        <f t="shared" si="27"/>
        <v>446.60999999999996</v>
      </c>
      <c r="AD29" s="105">
        <f t="shared" si="28"/>
        <v>1265.395</v>
      </c>
      <c r="AE29" s="105">
        <f t="shared" si="29"/>
        <v>297.74</v>
      </c>
      <c r="AF29" s="102">
        <f t="shared" si="30"/>
        <v>178644</v>
      </c>
      <c r="AG29" s="103">
        <f t="shared" si="30"/>
        <v>11484</v>
      </c>
      <c r="AH29" s="103">
        <f t="shared" si="30"/>
        <v>10572</v>
      </c>
      <c r="AI29" s="111"/>
      <c r="AJ29" s="103">
        <f t="shared" si="31"/>
        <v>0</v>
      </c>
      <c r="AK29" s="103">
        <f t="shared" si="32"/>
        <v>24811.666666666668</v>
      </c>
      <c r="AL29" s="103">
        <f t="shared" si="33"/>
        <v>2481.166666666667</v>
      </c>
      <c r="AM29" s="111">
        <v>0</v>
      </c>
      <c r="AN29" s="103">
        <f t="shared" si="34"/>
        <v>31262.699999999997</v>
      </c>
      <c r="AO29" s="103">
        <f t="shared" si="34"/>
        <v>5359.32</v>
      </c>
      <c r="AP29" s="103">
        <f t="shared" si="34"/>
        <v>15184.74</v>
      </c>
      <c r="AQ29" s="103">
        <f t="shared" si="34"/>
        <v>3572.88</v>
      </c>
      <c r="AR29" s="103"/>
      <c r="AS29" s="103">
        <f t="shared" si="35"/>
        <v>2481.166666666667</v>
      </c>
      <c r="AT29" s="111">
        <v>0</v>
      </c>
      <c r="AU29" s="111">
        <v>0</v>
      </c>
      <c r="AV29" s="111"/>
      <c r="AW29" s="111"/>
      <c r="AX29" s="106">
        <v>0</v>
      </c>
      <c r="AY29" s="106">
        <v>0</v>
      </c>
      <c r="AZ29" s="106">
        <v>0</v>
      </c>
      <c r="BA29" s="112">
        <v>0</v>
      </c>
      <c r="BB29" s="108">
        <f t="shared" si="36"/>
        <v>285853.64</v>
      </c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  <c r="IW29" s="48"/>
      <c r="IX29" s="48"/>
      <c r="IY29" s="48"/>
      <c r="IZ29" s="48"/>
      <c r="JA29" s="48"/>
    </row>
    <row r="30" spans="1:261" s="16" customFormat="1" ht="24" customHeight="1" x14ac:dyDescent="0.2">
      <c r="A30" s="27">
        <f t="shared" si="24"/>
        <v>18</v>
      </c>
      <c r="B30" s="29">
        <v>11</v>
      </c>
      <c r="C30" s="30" t="s">
        <v>57</v>
      </c>
      <c r="D30" s="31">
        <v>251</v>
      </c>
      <c r="E30" s="30">
        <v>374</v>
      </c>
      <c r="F30" s="32">
        <v>1</v>
      </c>
      <c r="G30" s="32"/>
      <c r="H30" s="32">
        <v>2207</v>
      </c>
      <c r="I30" s="33" t="s">
        <v>182</v>
      </c>
      <c r="J30" s="33" t="s">
        <v>183</v>
      </c>
      <c r="K30" s="27" t="s">
        <v>58</v>
      </c>
      <c r="L30" s="28">
        <v>43868</v>
      </c>
      <c r="M30" s="26" t="s">
        <v>687</v>
      </c>
      <c r="N30" s="26" t="s">
        <v>527</v>
      </c>
      <c r="O30" s="27">
        <v>9</v>
      </c>
      <c r="P30" s="27">
        <v>40</v>
      </c>
      <c r="Q30" s="27" t="s">
        <v>59</v>
      </c>
      <c r="R30" s="33" t="s">
        <v>60</v>
      </c>
      <c r="S30" s="27">
        <v>11</v>
      </c>
      <c r="T30" s="33" t="s">
        <v>530</v>
      </c>
      <c r="U30" s="27" t="s">
        <v>180</v>
      </c>
      <c r="V30" s="34" t="s">
        <v>181</v>
      </c>
      <c r="W30" s="110">
        <v>14887</v>
      </c>
      <c r="X30" s="111">
        <v>957</v>
      </c>
      <c r="Y30" s="111">
        <v>881</v>
      </c>
      <c r="Z30" s="111"/>
      <c r="AA30" s="104">
        <v>0</v>
      </c>
      <c r="AB30" s="105">
        <f t="shared" si="26"/>
        <v>2605.2249999999999</v>
      </c>
      <c r="AC30" s="105">
        <f t="shared" si="27"/>
        <v>446.60999999999996</v>
      </c>
      <c r="AD30" s="105">
        <f t="shared" si="28"/>
        <v>1265.395</v>
      </c>
      <c r="AE30" s="105">
        <f t="shared" si="29"/>
        <v>297.74</v>
      </c>
      <c r="AF30" s="102">
        <f t="shared" si="30"/>
        <v>178644</v>
      </c>
      <c r="AG30" s="103">
        <f t="shared" si="30"/>
        <v>11484</v>
      </c>
      <c r="AH30" s="103">
        <f t="shared" si="30"/>
        <v>10572</v>
      </c>
      <c r="AI30" s="111"/>
      <c r="AJ30" s="103">
        <f t="shared" si="31"/>
        <v>0</v>
      </c>
      <c r="AK30" s="103">
        <f t="shared" si="32"/>
        <v>24811.666666666668</v>
      </c>
      <c r="AL30" s="103">
        <f t="shared" si="33"/>
        <v>2481.166666666667</v>
      </c>
      <c r="AM30" s="111">
        <v>0</v>
      </c>
      <c r="AN30" s="103">
        <f t="shared" si="34"/>
        <v>31262.699999999997</v>
      </c>
      <c r="AO30" s="103">
        <f t="shared" si="34"/>
        <v>5359.32</v>
      </c>
      <c r="AP30" s="103">
        <f t="shared" si="34"/>
        <v>15184.74</v>
      </c>
      <c r="AQ30" s="103">
        <f t="shared" si="34"/>
        <v>3572.88</v>
      </c>
      <c r="AR30" s="103"/>
      <c r="AS30" s="103">
        <f t="shared" si="35"/>
        <v>2481.166666666667</v>
      </c>
      <c r="AT30" s="111">
        <v>0</v>
      </c>
      <c r="AU30" s="111">
        <v>0</v>
      </c>
      <c r="AV30" s="111"/>
      <c r="AW30" s="111"/>
      <c r="AX30" s="106">
        <v>0</v>
      </c>
      <c r="AY30" s="106">
        <v>0</v>
      </c>
      <c r="AZ30" s="106">
        <v>0</v>
      </c>
      <c r="BA30" s="112">
        <v>0</v>
      </c>
      <c r="BB30" s="108">
        <f t="shared" si="36"/>
        <v>285853.64</v>
      </c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</row>
    <row r="31" spans="1:261" s="16" customFormat="1" ht="24" customHeight="1" x14ac:dyDescent="0.2">
      <c r="A31" s="27">
        <f t="shared" si="24"/>
        <v>19</v>
      </c>
      <c r="B31" s="29">
        <v>11</v>
      </c>
      <c r="C31" s="30" t="s">
        <v>57</v>
      </c>
      <c r="D31" s="31">
        <v>251</v>
      </c>
      <c r="E31" s="30">
        <v>374</v>
      </c>
      <c r="F31" s="32">
        <v>1</v>
      </c>
      <c r="G31" s="32"/>
      <c r="H31" s="32">
        <v>2249</v>
      </c>
      <c r="I31" s="33" t="s">
        <v>672</v>
      </c>
      <c r="J31" s="33" t="s">
        <v>676</v>
      </c>
      <c r="K31" s="27" t="s">
        <v>58</v>
      </c>
      <c r="L31" s="28">
        <v>44363</v>
      </c>
      <c r="M31" s="26" t="s">
        <v>687</v>
      </c>
      <c r="N31" s="26" t="s">
        <v>527</v>
      </c>
      <c r="O31" s="27">
        <v>2</v>
      </c>
      <c r="P31" s="27">
        <v>40</v>
      </c>
      <c r="Q31" s="27" t="s">
        <v>59</v>
      </c>
      <c r="R31" s="33" t="s">
        <v>60</v>
      </c>
      <c r="S31" s="27">
        <v>11</v>
      </c>
      <c r="T31" s="33" t="s">
        <v>530</v>
      </c>
      <c r="U31" s="27" t="s">
        <v>102</v>
      </c>
      <c r="V31" s="34" t="s">
        <v>181</v>
      </c>
      <c r="W31" s="110">
        <v>11929</v>
      </c>
      <c r="X31" s="111">
        <v>737</v>
      </c>
      <c r="Y31" s="111">
        <v>675</v>
      </c>
      <c r="Z31" s="111"/>
      <c r="AA31" s="104">
        <v>0</v>
      </c>
      <c r="AB31" s="105">
        <f t="shared" si="26"/>
        <v>2087.5749999999998</v>
      </c>
      <c r="AC31" s="105">
        <f t="shared" si="27"/>
        <v>357.87</v>
      </c>
      <c r="AD31" s="105">
        <f t="shared" si="28"/>
        <v>1013.965</v>
      </c>
      <c r="AE31" s="105">
        <f t="shared" si="29"/>
        <v>238.58</v>
      </c>
      <c r="AF31" s="102">
        <f t="shared" si="30"/>
        <v>143148</v>
      </c>
      <c r="AG31" s="103">
        <f t="shared" si="30"/>
        <v>8844</v>
      </c>
      <c r="AH31" s="103">
        <f t="shared" si="30"/>
        <v>8100</v>
      </c>
      <c r="AI31" s="111"/>
      <c r="AJ31" s="103">
        <f t="shared" si="31"/>
        <v>0</v>
      </c>
      <c r="AK31" s="103">
        <f t="shared" si="32"/>
        <v>19881.666666666668</v>
      </c>
      <c r="AL31" s="103">
        <f t="shared" si="33"/>
        <v>1988.1666666666665</v>
      </c>
      <c r="AM31" s="111">
        <v>0</v>
      </c>
      <c r="AN31" s="103">
        <f t="shared" si="34"/>
        <v>25050.899999999998</v>
      </c>
      <c r="AO31" s="103">
        <f t="shared" si="34"/>
        <v>4294.4400000000005</v>
      </c>
      <c r="AP31" s="103">
        <f t="shared" si="34"/>
        <v>12167.58</v>
      </c>
      <c r="AQ31" s="103">
        <f t="shared" si="34"/>
        <v>2862.96</v>
      </c>
      <c r="AR31" s="103"/>
      <c r="AS31" s="103">
        <f t="shared" si="35"/>
        <v>1988.1666666666665</v>
      </c>
      <c r="AT31" s="111">
        <v>0</v>
      </c>
      <c r="AU31" s="111">
        <v>0</v>
      </c>
      <c r="AV31" s="111"/>
      <c r="AW31" s="111"/>
      <c r="AX31" s="106">
        <v>0</v>
      </c>
      <c r="AY31" s="106">
        <v>0</v>
      </c>
      <c r="AZ31" s="106">
        <v>0</v>
      </c>
      <c r="BA31" s="112">
        <v>0</v>
      </c>
      <c r="BB31" s="108">
        <f t="shared" si="36"/>
        <v>228325.87999999995</v>
      </c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</row>
    <row r="32" spans="1:261" s="16" customFormat="1" ht="24" customHeight="1" x14ac:dyDescent="0.2">
      <c r="A32" s="180">
        <f t="shared" si="24"/>
        <v>20</v>
      </c>
      <c r="B32" s="183">
        <v>11</v>
      </c>
      <c r="C32" s="184" t="s">
        <v>57</v>
      </c>
      <c r="D32" s="185">
        <v>251</v>
      </c>
      <c r="E32" s="184">
        <v>374</v>
      </c>
      <c r="F32" s="179">
        <v>1</v>
      </c>
      <c r="G32" s="179"/>
      <c r="H32" s="179">
        <v>2129</v>
      </c>
      <c r="I32" s="178" t="s">
        <v>186</v>
      </c>
      <c r="J32" s="178" t="s">
        <v>187</v>
      </c>
      <c r="K32" s="180" t="s">
        <v>58</v>
      </c>
      <c r="L32" s="181">
        <v>43451</v>
      </c>
      <c r="M32" s="182" t="s">
        <v>687</v>
      </c>
      <c r="N32" s="182" t="s">
        <v>527</v>
      </c>
      <c r="O32" s="180">
        <v>7</v>
      </c>
      <c r="P32" s="180">
        <v>40</v>
      </c>
      <c r="Q32" s="180" t="s">
        <v>59</v>
      </c>
      <c r="R32" s="178" t="s">
        <v>60</v>
      </c>
      <c r="S32" s="180">
        <v>11</v>
      </c>
      <c r="T32" s="178" t="s">
        <v>530</v>
      </c>
      <c r="U32" s="180" t="s">
        <v>188</v>
      </c>
      <c r="V32" s="186" t="s">
        <v>181</v>
      </c>
      <c r="W32" s="187">
        <v>13806</v>
      </c>
      <c r="X32" s="188">
        <v>926</v>
      </c>
      <c r="Y32" s="188">
        <v>850</v>
      </c>
      <c r="Z32" s="188"/>
      <c r="AA32" s="189">
        <v>0</v>
      </c>
      <c r="AB32" s="190">
        <f t="shared" si="26"/>
        <v>2416.0499999999997</v>
      </c>
      <c r="AC32" s="190">
        <f t="shared" si="27"/>
        <v>414.18</v>
      </c>
      <c r="AD32" s="190">
        <f t="shared" si="28"/>
        <v>1173.51</v>
      </c>
      <c r="AE32" s="190">
        <f t="shared" si="29"/>
        <v>276.12</v>
      </c>
      <c r="AF32" s="191">
        <f t="shared" si="30"/>
        <v>165672</v>
      </c>
      <c r="AG32" s="192">
        <f t="shared" si="30"/>
        <v>11112</v>
      </c>
      <c r="AH32" s="192">
        <f t="shared" si="30"/>
        <v>10200</v>
      </c>
      <c r="AI32" s="188"/>
      <c r="AJ32" s="192">
        <f t="shared" si="31"/>
        <v>0</v>
      </c>
      <c r="AK32" s="192">
        <f t="shared" si="32"/>
        <v>23010</v>
      </c>
      <c r="AL32" s="192">
        <f t="shared" si="33"/>
        <v>2301</v>
      </c>
      <c r="AM32" s="188">
        <v>0</v>
      </c>
      <c r="AN32" s="192">
        <f t="shared" si="34"/>
        <v>28992.6</v>
      </c>
      <c r="AO32" s="192">
        <f t="shared" si="34"/>
        <v>4970.16</v>
      </c>
      <c r="AP32" s="192">
        <f t="shared" si="34"/>
        <v>14082.119999999999</v>
      </c>
      <c r="AQ32" s="192">
        <f t="shared" si="34"/>
        <v>3313.44</v>
      </c>
      <c r="AR32" s="192"/>
      <c r="AS32" s="192">
        <f t="shared" si="35"/>
        <v>2301</v>
      </c>
      <c r="AT32" s="188">
        <v>0</v>
      </c>
      <c r="AU32" s="188">
        <v>0</v>
      </c>
      <c r="AV32" s="188"/>
      <c r="AW32" s="188"/>
      <c r="AX32" s="193">
        <v>0</v>
      </c>
      <c r="AY32" s="193">
        <v>0</v>
      </c>
      <c r="AZ32" s="193">
        <v>0</v>
      </c>
      <c r="BA32" s="194">
        <v>0</v>
      </c>
      <c r="BB32" s="195">
        <f t="shared" si="36"/>
        <v>265954.32</v>
      </c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  <c r="IX32" s="48"/>
      <c r="IY32" s="48"/>
      <c r="IZ32" s="48"/>
      <c r="JA32" s="48"/>
    </row>
    <row r="33" spans="1:261" s="16" customFormat="1" ht="24" customHeight="1" x14ac:dyDescent="0.2">
      <c r="A33" s="27">
        <f t="shared" si="24"/>
        <v>21</v>
      </c>
      <c r="B33" s="29">
        <v>11</v>
      </c>
      <c r="C33" s="30" t="s">
        <v>57</v>
      </c>
      <c r="D33" s="31">
        <v>251</v>
      </c>
      <c r="E33" s="30">
        <v>374</v>
      </c>
      <c r="F33" s="32">
        <v>4</v>
      </c>
      <c r="G33" s="32"/>
      <c r="H33" s="32">
        <v>150</v>
      </c>
      <c r="I33" s="33" t="s">
        <v>83</v>
      </c>
      <c r="J33" s="33" t="s">
        <v>84</v>
      </c>
      <c r="K33" s="27" t="s">
        <v>68</v>
      </c>
      <c r="L33" s="28">
        <v>34003</v>
      </c>
      <c r="M33" s="28" t="s">
        <v>522</v>
      </c>
      <c r="N33" s="26" t="s">
        <v>527</v>
      </c>
      <c r="O33" s="27">
        <v>13</v>
      </c>
      <c r="P33" s="27">
        <v>30</v>
      </c>
      <c r="Q33" s="27" t="s">
        <v>59</v>
      </c>
      <c r="R33" s="33" t="s">
        <v>60</v>
      </c>
      <c r="S33" s="27">
        <v>11</v>
      </c>
      <c r="T33" s="33" t="s">
        <v>530</v>
      </c>
      <c r="U33" s="27" t="s">
        <v>85</v>
      </c>
      <c r="V33" s="34" t="s">
        <v>86</v>
      </c>
      <c r="W33" s="102">
        <v>12672.5</v>
      </c>
      <c r="X33" s="103">
        <v>846</v>
      </c>
      <c r="Y33" s="103">
        <v>692</v>
      </c>
      <c r="Z33" s="103"/>
      <c r="AA33" s="104">
        <v>870</v>
      </c>
      <c r="AB33" s="105">
        <f t="shared" si="0"/>
        <v>2217.6875</v>
      </c>
      <c r="AC33" s="105">
        <f t="shared" si="1"/>
        <v>380.17500000000001</v>
      </c>
      <c r="AD33" s="105">
        <f t="shared" si="25"/>
        <v>1077.1625000000001</v>
      </c>
      <c r="AE33" s="105">
        <f t="shared" si="2"/>
        <v>253.45000000000002</v>
      </c>
      <c r="AF33" s="102">
        <f t="shared" si="3"/>
        <v>152070</v>
      </c>
      <c r="AG33" s="103">
        <f t="shared" si="3"/>
        <v>10152</v>
      </c>
      <c r="AH33" s="103">
        <f t="shared" si="3"/>
        <v>8304</v>
      </c>
      <c r="AI33" s="103"/>
      <c r="AJ33" s="103">
        <f t="shared" si="4"/>
        <v>10440</v>
      </c>
      <c r="AK33" s="103">
        <f t="shared" si="5"/>
        <v>21120.833333333336</v>
      </c>
      <c r="AL33" s="103">
        <f t="shared" si="6"/>
        <v>2112.0833333333335</v>
      </c>
      <c r="AM33" s="103">
        <v>6092.5</v>
      </c>
      <c r="AN33" s="103">
        <f t="shared" si="7"/>
        <v>26612.25</v>
      </c>
      <c r="AO33" s="103">
        <f t="shared" si="7"/>
        <v>4562.1000000000004</v>
      </c>
      <c r="AP33" s="103">
        <f t="shared" si="7"/>
        <v>12925.95</v>
      </c>
      <c r="AQ33" s="103">
        <f t="shared" si="7"/>
        <v>3041.4</v>
      </c>
      <c r="AR33" s="103"/>
      <c r="AS33" s="103">
        <f t="shared" si="8"/>
        <v>2112.0833333333335</v>
      </c>
      <c r="AT33" s="103">
        <v>0</v>
      </c>
      <c r="AU33" s="103">
        <v>0</v>
      </c>
      <c r="AV33" s="103"/>
      <c r="AW33" s="103"/>
      <c r="AX33" s="106">
        <v>0</v>
      </c>
      <c r="AY33" s="106">
        <v>0</v>
      </c>
      <c r="AZ33" s="106">
        <v>0</v>
      </c>
      <c r="BA33" s="107">
        <v>0</v>
      </c>
      <c r="BB33" s="108">
        <f t="shared" si="9"/>
        <v>259545.20000000004</v>
      </c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</row>
    <row r="34" spans="1:261" s="16" customFormat="1" ht="24" customHeight="1" x14ac:dyDescent="0.2">
      <c r="A34" s="27">
        <f t="shared" si="24"/>
        <v>22</v>
      </c>
      <c r="B34" s="29">
        <v>11</v>
      </c>
      <c r="C34" s="30" t="s">
        <v>57</v>
      </c>
      <c r="D34" s="31">
        <v>251</v>
      </c>
      <c r="E34" s="30">
        <v>374</v>
      </c>
      <c r="F34" s="32">
        <v>1</v>
      </c>
      <c r="G34" s="32"/>
      <c r="H34" s="32">
        <v>1695</v>
      </c>
      <c r="I34" s="33" t="s">
        <v>87</v>
      </c>
      <c r="J34" s="33" t="s">
        <v>88</v>
      </c>
      <c r="K34" s="27" t="s">
        <v>58</v>
      </c>
      <c r="L34" s="28">
        <v>38448</v>
      </c>
      <c r="M34" s="28" t="s">
        <v>522</v>
      </c>
      <c r="N34" s="26" t="s">
        <v>527</v>
      </c>
      <c r="O34" s="27">
        <v>11</v>
      </c>
      <c r="P34" s="27">
        <v>30</v>
      </c>
      <c r="Q34" s="27" t="s">
        <v>59</v>
      </c>
      <c r="R34" s="33" t="s">
        <v>60</v>
      </c>
      <c r="S34" s="27">
        <v>11</v>
      </c>
      <c r="T34" s="33" t="s">
        <v>530</v>
      </c>
      <c r="U34" s="27" t="s">
        <v>89</v>
      </c>
      <c r="V34" s="34" t="s">
        <v>90</v>
      </c>
      <c r="W34" s="102">
        <v>11987.5</v>
      </c>
      <c r="X34" s="103">
        <v>820</v>
      </c>
      <c r="Y34" s="103">
        <v>675</v>
      </c>
      <c r="Z34" s="103"/>
      <c r="AA34" s="104">
        <v>580</v>
      </c>
      <c r="AB34" s="105">
        <f t="shared" si="0"/>
        <v>2097.8125</v>
      </c>
      <c r="AC34" s="105">
        <f t="shared" si="1"/>
        <v>359.625</v>
      </c>
      <c r="AD34" s="105">
        <f t="shared" si="25"/>
        <v>1018.9375000000001</v>
      </c>
      <c r="AE34" s="105">
        <f t="shared" si="2"/>
        <v>239.75</v>
      </c>
      <c r="AF34" s="102">
        <f t="shared" si="3"/>
        <v>143850</v>
      </c>
      <c r="AG34" s="103">
        <f t="shared" si="3"/>
        <v>9840</v>
      </c>
      <c r="AH34" s="103">
        <f t="shared" si="3"/>
        <v>8100</v>
      </c>
      <c r="AI34" s="103"/>
      <c r="AJ34" s="103">
        <f t="shared" si="4"/>
        <v>6960</v>
      </c>
      <c r="AK34" s="103">
        <f t="shared" si="5"/>
        <v>19979.166666666664</v>
      </c>
      <c r="AL34" s="103">
        <f t="shared" si="6"/>
        <v>1997.9166666666665</v>
      </c>
      <c r="AM34" s="103">
        <v>5750</v>
      </c>
      <c r="AN34" s="103">
        <f t="shared" si="7"/>
        <v>25173.75</v>
      </c>
      <c r="AO34" s="103">
        <f t="shared" si="7"/>
        <v>4315.5</v>
      </c>
      <c r="AP34" s="103">
        <f t="shared" si="7"/>
        <v>12227.250000000002</v>
      </c>
      <c r="AQ34" s="103">
        <f t="shared" si="7"/>
        <v>2877</v>
      </c>
      <c r="AR34" s="103"/>
      <c r="AS34" s="103">
        <f t="shared" si="8"/>
        <v>1997.9166666666665</v>
      </c>
      <c r="AT34" s="103">
        <v>0</v>
      </c>
      <c r="AU34" s="103">
        <v>0</v>
      </c>
      <c r="AV34" s="103"/>
      <c r="AW34" s="103"/>
      <c r="AX34" s="106">
        <v>0</v>
      </c>
      <c r="AY34" s="106">
        <v>0</v>
      </c>
      <c r="AZ34" s="106">
        <v>0</v>
      </c>
      <c r="BA34" s="107">
        <v>0</v>
      </c>
      <c r="BB34" s="108">
        <f t="shared" si="9"/>
        <v>243068.49999999997</v>
      </c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</row>
    <row r="35" spans="1:261" s="16" customFormat="1" ht="24" customHeight="1" x14ac:dyDescent="0.2">
      <c r="A35" s="27">
        <f t="shared" si="24"/>
        <v>23</v>
      </c>
      <c r="B35" s="29">
        <v>11</v>
      </c>
      <c r="C35" s="30" t="s">
        <v>57</v>
      </c>
      <c r="D35" s="31">
        <v>251</v>
      </c>
      <c r="E35" s="30">
        <v>374</v>
      </c>
      <c r="F35" s="32">
        <v>1</v>
      </c>
      <c r="G35" s="32"/>
      <c r="H35" s="32">
        <v>2291</v>
      </c>
      <c r="I35" s="33" t="s">
        <v>580</v>
      </c>
      <c r="J35" s="33" t="s">
        <v>581</v>
      </c>
      <c r="K35" s="27" t="s">
        <v>68</v>
      </c>
      <c r="L35" s="28">
        <v>44187</v>
      </c>
      <c r="M35" s="26" t="s">
        <v>687</v>
      </c>
      <c r="N35" s="26" t="s">
        <v>527</v>
      </c>
      <c r="O35" s="27">
        <v>8</v>
      </c>
      <c r="P35" s="27">
        <v>30</v>
      </c>
      <c r="Q35" s="27" t="s">
        <v>59</v>
      </c>
      <c r="R35" s="33" t="s">
        <v>60</v>
      </c>
      <c r="S35" s="27">
        <v>11</v>
      </c>
      <c r="T35" s="33" t="s">
        <v>530</v>
      </c>
      <c r="U35" s="27" t="s">
        <v>92</v>
      </c>
      <c r="V35" s="34" t="s">
        <v>93</v>
      </c>
      <c r="W35" s="102">
        <v>10692.5</v>
      </c>
      <c r="X35" s="103">
        <v>706</v>
      </c>
      <c r="Y35" s="103">
        <v>649</v>
      </c>
      <c r="Z35" s="103"/>
      <c r="AA35" s="104">
        <v>0</v>
      </c>
      <c r="AB35" s="105">
        <f t="shared" si="0"/>
        <v>1871.1874999999998</v>
      </c>
      <c r="AC35" s="105">
        <f t="shared" si="1"/>
        <v>320.77499999999998</v>
      </c>
      <c r="AD35" s="105">
        <f t="shared" si="25"/>
        <v>908.86250000000007</v>
      </c>
      <c r="AE35" s="105">
        <f t="shared" si="2"/>
        <v>213.85</v>
      </c>
      <c r="AF35" s="102">
        <f t="shared" si="3"/>
        <v>128310</v>
      </c>
      <c r="AG35" s="103">
        <f t="shared" si="3"/>
        <v>8472</v>
      </c>
      <c r="AH35" s="103">
        <f t="shared" si="3"/>
        <v>7788</v>
      </c>
      <c r="AI35" s="103"/>
      <c r="AJ35" s="103">
        <f t="shared" si="4"/>
        <v>0</v>
      </c>
      <c r="AK35" s="103">
        <f t="shared" si="5"/>
        <v>17820.833333333336</v>
      </c>
      <c r="AL35" s="103">
        <f t="shared" si="6"/>
        <v>1782.0833333333335</v>
      </c>
      <c r="AM35" s="103">
        <v>0</v>
      </c>
      <c r="AN35" s="103">
        <f t="shared" si="7"/>
        <v>22454.249999999996</v>
      </c>
      <c r="AO35" s="103">
        <f t="shared" si="7"/>
        <v>3849.2999999999997</v>
      </c>
      <c r="AP35" s="103">
        <f t="shared" si="7"/>
        <v>10906.35</v>
      </c>
      <c r="AQ35" s="103">
        <f t="shared" si="7"/>
        <v>2566.1999999999998</v>
      </c>
      <c r="AR35" s="103"/>
      <c r="AS35" s="103">
        <f t="shared" si="8"/>
        <v>1782.0833333333335</v>
      </c>
      <c r="AT35" s="103">
        <v>0</v>
      </c>
      <c r="AU35" s="103">
        <v>0</v>
      </c>
      <c r="AV35" s="103"/>
      <c r="AW35" s="103"/>
      <c r="AX35" s="106">
        <v>0</v>
      </c>
      <c r="AY35" s="106">
        <v>0</v>
      </c>
      <c r="AZ35" s="106">
        <v>0</v>
      </c>
      <c r="BA35" s="107">
        <v>0</v>
      </c>
      <c r="BB35" s="108">
        <f t="shared" si="9"/>
        <v>205731.10000000003</v>
      </c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</row>
    <row r="36" spans="1:261" s="16" customFormat="1" ht="24" customHeight="1" x14ac:dyDescent="0.2">
      <c r="A36" s="27">
        <f t="shared" si="24"/>
        <v>24</v>
      </c>
      <c r="B36" s="29">
        <v>11</v>
      </c>
      <c r="C36" s="30" t="s">
        <v>57</v>
      </c>
      <c r="D36" s="31">
        <v>251</v>
      </c>
      <c r="E36" s="30">
        <v>374</v>
      </c>
      <c r="F36" s="32">
        <v>1</v>
      </c>
      <c r="G36" s="32"/>
      <c r="H36" s="32">
        <v>1318</v>
      </c>
      <c r="I36" s="33" t="s">
        <v>94</v>
      </c>
      <c r="J36" s="33" t="s">
        <v>95</v>
      </c>
      <c r="K36" s="27" t="s">
        <v>58</v>
      </c>
      <c r="L36" s="28">
        <v>35668</v>
      </c>
      <c r="M36" s="28" t="s">
        <v>522</v>
      </c>
      <c r="N36" s="26" t="s">
        <v>527</v>
      </c>
      <c r="O36" s="27">
        <v>8</v>
      </c>
      <c r="P36" s="27">
        <v>30</v>
      </c>
      <c r="Q36" s="27" t="s">
        <v>96</v>
      </c>
      <c r="R36" s="33" t="s">
        <v>60</v>
      </c>
      <c r="S36" s="27">
        <v>11</v>
      </c>
      <c r="T36" s="33" t="s">
        <v>530</v>
      </c>
      <c r="U36" s="27" t="s">
        <v>92</v>
      </c>
      <c r="V36" s="34" t="s">
        <v>93</v>
      </c>
      <c r="W36" s="102">
        <v>10692.5</v>
      </c>
      <c r="X36" s="103">
        <v>706</v>
      </c>
      <c r="Y36" s="103">
        <v>649</v>
      </c>
      <c r="Z36" s="103"/>
      <c r="AA36" s="104">
        <v>725</v>
      </c>
      <c r="AB36" s="105">
        <f t="shared" si="0"/>
        <v>1871.1874999999998</v>
      </c>
      <c r="AC36" s="105">
        <f t="shared" si="1"/>
        <v>320.77499999999998</v>
      </c>
      <c r="AD36" s="105">
        <f t="shared" si="25"/>
        <v>908.86250000000007</v>
      </c>
      <c r="AE36" s="105">
        <f t="shared" si="2"/>
        <v>213.85</v>
      </c>
      <c r="AF36" s="102">
        <f t="shared" si="3"/>
        <v>128310</v>
      </c>
      <c r="AG36" s="103">
        <f t="shared" si="3"/>
        <v>8472</v>
      </c>
      <c r="AH36" s="103">
        <f t="shared" si="3"/>
        <v>7788</v>
      </c>
      <c r="AI36" s="103"/>
      <c r="AJ36" s="103">
        <f t="shared" si="4"/>
        <v>8700</v>
      </c>
      <c r="AK36" s="103">
        <f t="shared" si="5"/>
        <v>17820.833333333336</v>
      </c>
      <c r="AL36" s="103">
        <f t="shared" si="6"/>
        <v>1782.0833333333335</v>
      </c>
      <c r="AM36" s="103">
        <v>5102.5</v>
      </c>
      <c r="AN36" s="103">
        <f t="shared" si="7"/>
        <v>22454.249999999996</v>
      </c>
      <c r="AO36" s="103">
        <f t="shared" si="7"/>
        <v>3849.2999999999997</v>
      </c>
      <c r="AP36" s="103">
        <f t="shared" si="7"/>
        <v>10906.35</v>
      </c>
      <c r="AQ36" s="103">
        <f t="shared" si="7"/>
        <v>2566.1999999999998</v>
      </c>
      <c r="AR36" s="103"/>
      <c r="AS36" s="103">
        <f t="shared" si="8"/>
        <v>1782.0833333333335</v>
      </c>
      <c r="AT36" s="103">
        <v>0</v>
      </c>
      <c r="AU36" s="103">
        <v>0</v>
      </c>
      <c r="AV36" s="103"/>
      <c r="AW36" s="103"/>
      <c r="AX36" s="106">
        <v>0</v>
      </c>
      <c r="AY36" s="106">
        <v>0</v>
      </c>
      <c r="AZ36" s="106">
        <v>0</v>
      </c>
      <c r="BA36" s="107">
        <v>0</v>
      </c>
      <c r="BB36" s="108">
        <f t="shared" si="9"/>
        <v>219533.60000000003</v>
      </c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</row>
    <row r="37" spans="1:261" s="16" customFormat="1" ht="24" customHeight="1" x14ac:dyDescent="0.2">
      <c r="A37" s="27">
        <f t="shared" si="24"/>
        <v>25</v>
      </c>
      <c r="B37" s="29">
        <v>11</v>
      </c>
      <c r="C37" s="30" t="s">
        <v>57</v>
      </c>
      <c r="D37" s="31">
        <v>251</v>
      </c>
      <c r="E37" s="30">
        <v>374</v>
      </c>
      <c r="F37" s="32">
        <v>1</v>
      </c>
      <c r="G37" s="32"/>
      <c r="H37" s="32">
        <v>1849</v>
      </c>
      <c r="I37" s="33" t="s">
        <v>100</v>
      </c>
      <c r="J37" s="33" t="s">
        <v>101</v>
      </c>
      <c r="K37" s="27" t="s">
        <v>58</v>
      </c>
      <c r="L37" s="28">
        <v>39853</v>
      </c>
      <c r="M37" s="28" t="s">
        <v>522</v>
      </c>
      <c r="N37" s="26" t="s">
        <v>527</v>
      </c>
      <c r="O37" s="27">
        <v>4</v>
      </c>
      <c r="P37" s="27">
        <v>30</v>
      </c>
      <c r="Q37" s="27" t="s">
        <v>59</v>
      </c>
      <c r="R37" s="33" t="s">
        <v>60</v>
      </c>
      <c r="S37" s="27">
        <v>11</v>
      </c>
      <c r="T37" s="33" t="s">
        <v>530</v>
      </c>
      <c r="U37" s="27" t="s">
        <v>102</v>
      </c>
      <c r="V37" s="34" t="s">
        <v>93</v>
      </c>
      <c r="W37" s="102">
        <v>9981</v>
      </c>
      <c r="X37" s="103">
        <v>687</v>
      </c>
      <c r="Y37" s="103">
        <v>627</v>
      </c>
      <c r="Z37" s="103"/>
      <c r="AA37" s="104">
        <v>435</v>
      </c>
      <c r="AB37" s="105">
        <f t="shared" ref="AB37:AB138" si="37">+W37*17.5%</f>
        <v>1746.675</v>
      </c>
      <c r="AC37" s="105">
        <f t="shared" ref="AC37:AC138" si="38">+W37*3%</f>
        <v>299.43</v>
      </c>
      <c r="AD37" s="105">
        <f t="shared" si="25"/>
        <v>848.3850000000001</v>
      </c>
      <c r="AE37" s="105">
        <f t="shared" si="2"/>
        <v>199.62</v>
      </c>
      <c r="AF37" s="102">
        <f t="shared" ref="AF37:AF138" si="39">+W37*12</f>
        <v>119772</v>
      </c>
      <c r="AG37" s="103">
        <f t="shared" ref="AG37:AG138" si="40">+X37*12</f>
        <v>8244</v>
      </c>
      <c r="AH37" s="103">
        <f t="shared" ref="AH37:AH138" si="41">+Y37*12</f>
        <v>7524</v>
      </c>
      <c r="AI37" s="103"/>
      <c r="AJ37" s="103">
        <f t="shared" ref="AJ37:AJ138" si="42">+AA37*12</f>
        <v>5220</v>
      </c>
      <c r="AK37" s="103">
        <f t="shared" ref="AK37:AK138" si="43">+W37/30*50</f>
        <v>16635</v>
      </c>
      <c r="AL37" s="103">
        <f t="shared" ref="AL37:AL138" si="44">+W37/30*20*0.25</f>
        <v>1663.5</v>
      </c>
      <c r="AM37" s="103">
        <v>4514.5</v>
      </c>
      <c r="AN37" s="103">
        <f t="shared" ref="AN37:AN138" si="45">+AB37*12</f>
        <v>20960.099999999999</v>
      </c>
      <c r="AO37" s="103">
        <f t="shared" ref="AO37:AO138" si="46">+AC37*12</f>
        <v>3593.16</v>
      </c>
      <c r="AP37" s="103">
        <f t="shared" ref="AP37:AP138" si="47">+AD37*12</f>
        <v>10180.620000000001</v>
      </c>
      <c r="AQ37" s="103">
        <f t="shared" ref="AQ37:AQ138" si="48">+AE37*12</f>
        <v>2395.44</v>
      </c>
      <c r="AR37" s="103"/>
      <c r="AS37" s="103">
        <f t="shared" ref="AS37:AS138" si="49">+W37/30*5</f>
        <v>1663.5</v>
      </c>
      <c r="AT37" s="103">
        <v>0</v>
      </c>
      <c r="AU37" s="103">
        <v>0</v>
      </c>
      <c r="AV37" s="103"/>
      <c r="AW37" s="103"/>
      <c r="AX37" s="106">
        <v>0</v>
      </c>
      <c r="AY37" s="106">
        <v>0</v>
      </c>
      <c r="AZ37" s="106">
        <v>0</v>
      </c>
      <c r="BA37" s="107">
        <v>0</v>
      </c>
      <c r="BB37" s="108">
        <f t="shared" ref="BB37:BB138" si="50">SUM(AF37:BA37)</f>
        <v>202365.82</v>
      </c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</row>
    <row r="38" spans="1:261" s="16" customFormat="1" ht="24" customHeight="1" x14ac:dyDescent="0.2">
      <c r="A38" s="27">
        <f t="shared" si="24"/>
        <v>26</v>
      </c>
      <c r="B38" s="29">
        <v>11</v>
      </c>
      <c r="C38" s="30" t="s">
        <v>57</v>
      </c>
      <c r="D38" s="31">
        <v>251</v>
      </c>
      <c r="E38" s="30">
        <v>374</v>
      </c>
      <c r="F38" s="32">
        <v>1</v>
      </c>
      <c r="G38" s="32"/>
      <c r="H38" s="32">
        <v>5</v>
      </c>
      <c r="I38" s="33" t="s">
        <v>63</v>
      </c>
      <c r="J38" s="33"/>
      <c r="K38" s="27"/>
      <c r="L38" s="28"/>
      <c r="M38" s="26" t="s">
        <v>687</v>
      </c>
      <c r="N38" s="26" t="s">
        <v>526</v>
      </c>
      <c r="O38" s="27">
        <v>11</v>
      </c>
      <c r="P38" s="27">
        <v>30</v>
      </c>
      <c r="Q38" s="27" t="s">
        <v>59</v>
      </c>
      <c r="R38" s="33" t="s">
        <v>60</v>
      </c>
      <c r="S38" s="27">
        <v>11</v>
      </c>
      <c r="T38" s="33" t="s">
        <v>530</v>
      </c>
      <c r="U38" s="27" t="s">
        <v>91</v>
      </c>
      <c r="V38" s="34" t="s">
        <v>86</v>
      </c>
      <c r="W38" s="102">
        <v>11987.5</v>
      </c>
      <c r="X38" s="103">
        <v>820</v>
      </c>
      <c r="Y38" s="103">
        <v>675</v>
      </c>
      <c r="Z38" s="103"/>
      <c r="AA38" s="104">
        <v>0</v>
      </c>
      <c r="AB38" s="105">
        <f t="shared" ref="AB38:AB69" si="51">+W38*17.5%</f>
        <v>2097.8125</v>
      </c>
      <c r="AC38" s="105">
        <f t="shared" ref="AC38:AC69" si="52">+W38*3%</f>
        <v>359.625</v>
      </c>
      <c r="AD38" s="105">
        <f t="shared" ref="AD38:AD69" si="53">+W38*8.5%</f>
        <v>1018.9375000000001</v>
      </c>
      <c r="AE38" s="105">
        <f t="shared" ref="AE38:AE69" si="54">+W38*2%</f>
        <v>239.75</v>
      </c>
      <c r="AF38" s="102">
        <f t="shared" ref="AF38:AF69" si="55">+W38*12</f>
        <v>143850</v>
      </c>
      <c r="AG38" s="103">
        <f t="shared" si="40"/>
        <v>9840</v>
      </c>
      <c r="AH38" s="103">
        <f t="shared" si="41"/>
        <v>8100</v>
      </c>
      <c r="AI38" s="103"/>
      <c r="AJ38" s="103">
        <f t="shared" ref="AJ38:AJ69" si="56">+AA38*12</f>
        <v>0</v>
      </c>
      <c r="AK38" s="103">
        <f t="shared" ref="AK38:AK69" si="57">+W38/30*50</f>
        <v>19979.166666666664</v>
      </c>
      <c r="AL38" s="103">
        <f t="shared" ref="AL38:AL69" si="58">+W38/30*20*0.25</f>
        <v>1997.9166666666665</v>
      </c>
      <c r="AM38" s="103">
        <v>0</v>
      </c>
      <c r="AN38" s="103">
        <f t="shared" ref="AN38:AN69" si="59">+AB38*12</f>
        <v>25173.75</v>
      </c>
      <c r="AO38" s="103">
        <f t="shared" si="46"/>
        <v>4315.5</v>
      </c>
      <c r="AP38" s="103">
        <f t="shared" si="47"/>
        <v>12227.250000000002</v>
      </c>
      <c r="AQ38" s="103">
        <f t="shared" si="48"/>
        <v>2877</v>
      </c>
      <c r="AR38" s="103"/>
      <c r="AS38" s="103">
        <f t="shared" ref="AS38:AS69" si="60">+W38/30*5</f>
        <v>1997.9166666666665</v>
      </c>
      <c r="AT38" s="103">
        <v>0</v>
      </c>
      <c r="AU38" s="103">
        <v>0</v>
      </c>
      <c r="AV38" s="103"/>
      <c r="AW38" s="103"/>
      <c r="AX38" s="106">
        <v>0</v>
      </c>
      <c r="AY38" s="106">
        <v>0</v>
      </c>
      <c r="AZ38" s="106">
        <v>0</v>
      </c>
      <c r="BA38" s="107">
        <v>0</v>
      </c>
      <c r="BB38" s="108">
        <f t="shared" ref="BB38:BB69" si="61">SUM(AF38:BA38)</f>
        <v>230358.49999999997</v>
      </c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</row>
    <row r="39" spans="1:261" s="16" customFormat="1" ht="24" customHeight="1" x14ac:dyDescent="0.2">
      <c r="A39" s="27">
        <f t="shared" si="24"/>
        <v>27</v>
      </c>
      <c r="B39" s="29">
        <v>11</v>
      </c>
      <c r="C39" s="30" t="s">
        <v>57</v>
      </c>
      <c r="D39" s="31">
        <v>251</v>
      </c>
      <c r="E39" s="30">
        <v>374</v>
      </c>
      <c r="F39" s="32">
        <v>1</v>
      </c>
      <c r="G39" s="32"/>
      <c r="H39" s="32">
        <v>2251</v>
      </c>
      <c r="I39" s="33" t="s">
        <v>97</v>
      </c>
      <c r="J39" s="33" t="s">
        <v>98</v>
      </c>
      <c r="K39" s="27" t="s">
        <v>58</v>
      </c>
      <c r="L39" s="46">
        <v>43907</v>
      </c>
      <c r="M39" s="26" t="s">
        <v>687</v>
      </c>
      <c r="N39" s="47" t="s">
        <v>527</v>
      </c>
      <c r="O39" s="27">
        <v>10</v>
      </c>
      <c r="P39" s="27">
        <v>30</v>
      </c>
      <c r="Q39" s="27" t="s">
        <v>96</v>
      </c>
      <c r="R39" s="33" t="s">
        <v>60</v>
      </c>
      <c r="S39" s="27">
        <v>11</v>
      </c>
      <c r="T39" s="33" t="s">
        <v>530</v>
      </c>
      <c r="U39" s="27" t="s">
        <v>99</v>
      </c>
      <c r="V39" s="34" t="s">
        <v>93</v>
      </c>
      <c r="W39" s="102">
        <v>11441.5</v>
      </c>
      <c r="X39" s="103">
        <v>784</v>
      </c>
      <c r="Y39" s="103">
        <v>664</v>
      </c>
      <c r="Z39" s="103"/>
      <c r="AA39" s="104">
        <v>0</v>
      </c>
      <c r="AB39" s="105">
        <f t="shared" si="51"/>
        <v>2002.2624999999998</v>
      </c>
      <c r="AC39" s="105">
        <f t="shared" si="52"/>
        <v>343.245</v>
      </c>
      <c r="AD39" s="105">
        <f t="shared" si="53"/>
        <v>972.52750000000003</v>
      </c>
      <c r="AE39" s="105">
        <f t="shared" si="54"/>
        <v>228.83</v>
      </c>
      <c r="AF39" s="102">
        <f t="shared" si="55"/>
        <v>137298</v>
      </c>
      <c r="AG39" s="103">
        <f t="shared" si="40"/>
        <v>9408</v>
      </c>
      <c r="AH39" s="103">
        <f t="shared" si="41"/>
        <v>7968</v>
      </c>
      <c r="AI39" s="103"/>
      <c r="AJ39" s="103">
        <f t="shared" si="56"/>
        <v>0</v>
      </c>
      <c r="AK39" s="103">
        <f t="shared" si="57"/>
        <v>19069.166666666668</v>
      </c>
      <c r="AL39" s="103">
        <f t="shared" si="58"/>
        <v>1906.9166666666665</v>
      </c>
      <c r="AM39" s="103">
        <v>0</v>
      </c>
      <c r="AN39" s="103">
        <f t="shared" si="59"/>
        <v>24027.149999999998</v>
      </c>
      <c r="AO39" s="103">
        <f t="shared" si="46"/>
        <v>4118.9400000000005</v>
      </c>
      <c r="AP39" s="103">
        <f t="shared" si="47"/>
        <v>11670.33</v>
      </c>
      <c r="AQ39" s="103">
        <f t="shared" si="48"/>
        <v>2745.96</v>
      </c>
      <c r="AR39" s="103"/>
      <c r="AS39" s="103">
        <f t="shared" si="60"/>
        <v>1906.9166666666665</v>
      </c>
      <c r="AT39" s="103">
        <v>0</v>
      </c>
      <c r="AU39" s="103">
        <v>0</v>
      </c>
      <c r="AV39" s="103"/>
      <c r="AW39" s="103"/>
      <c r="AX39" s="106">
        <v>0</v>
      </c>
      <c r="AY39" s="106">
        <v>0</v>
      </c>
      <c r="AZ39" s="106">
        <v>0</v>
      </c>
      <c r="BA39" s="107">
        <v>0</v>
      </c>
      <c r="BB39" s="109">
        <f t="shared" si="61"/>
        <v>220119.37999999995</v>
      </c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</row>
    <row r="40" spans="1:261" s="16" customFormat="1" ht="24" customHeight="1" x14ac:dyDescent="0.2">
      <c r="A40" s="27">
        <f t="shared" si="24"/>
        <v>28</v>
      </c>
      <c r="B40" s="29">
        <v>11</v>
      </c>
      <c r="C40" s="30" t="s">
        <v>57</v>
      </c>
      <c r="D40" s="31">
        <v>251</v>
      </c>
      <c r="E40" s="30">
        <v>374</v>
      </c>
      <c r="F40" s="32">
        <v>1</v>
      </c>
      <c r="G40" s="32"/>
      <c r="H40" s="32">
        <v>2252</v>
      </c>
      <c r="I40" s="33" t="s">
        <v>103</v>
      </c>
      <c r="J40" s="33" t="s">
        <v>104</v>
      </c>
      <c r="K40" s="27" t="s">
        <v>58</v>
      </c>
      <c r="L40" s="28">
        <v>43908</v>
      </c>
      <c r="M40" s="28" t="s">
        <v>522</v>
      </c>
      <c r="N40" s="26" t="s">
        <v>527</v>
      </c>
      <c r="O40" s="27">
        <v>3</v>
      </c>
      <c r="P40" s="27">
        <v>40</v>
      </c>
      <c r="Q40" s="27" t="s">
        <v>96</v>
      </c>
      <c r="R40" s="33" t="s">
        <v>60</v>
      </c>
      <c r="S40" s="27">
        <v>11</v>
      </c>
      <c r="T40" s="33" t="s">
        <v>530</v>
      </c>
      <c r="U40" s="27" t="s">
        <v>102</v>
      </c>
      <c r="V40" s="34" t="s">
        <v>93</v>
      </c>
      <c r="W40" s="102">
        <v>12319</v>
      </c>
      <c r="X40" s="103">
        <v>788</v>
      </c>
      <c r="Y40" s="103">
        <v>688</v>
      </c>
      <c r="Z40" s="103"/>
      <c r="AA40" s="104">
        <v>0</v>
      </c>
      <c r="AB40" s="105">
        <f t="shared" si="51"/>
        <v>2155.8249999999998</v>
      </c>
      <c r="AC40" s="105">
        <f t="shared" si="52"/>
        <v>369.57</v>
      </c>
      <c r="AD40" s="105">
        <f t="shared" si="53"/>
        <v>1047.115</v>
      </c>
      <c r="AE40" s="105">
        <f t="shared" si="54"/>
        <v>246.38</v>
      </c>
      <c r="AF40" s="102">
        <f t="shared" si="55"/>
        <v>147828</v>
      </c>
      <c r="AG40" s="103">
        <f t="shared" si="40"/>
        <v>9456</v>
      </c>
      <c r="AH40" s="103">
        <f t="shared" si="41"/>
        <v>8256</v>
      </c>
      <c r="AI40" s="103"/>
      <c r="AJ40" s="103">
        <f t="shared" si="56"/>
        <v>0</v>
      </c>
      <c r="AK40" s="103">
        <f t="shared" si="57"/>
        <v>20531.666666666668</v>
      </c>
      <c r="AL40" s="103">
        <f t="shared" si="58"/>
        <v>2053.1666666666665</v>
      </c>
      <c r="AM40" s="103">
        <v>0</v>
      </c>
      <c r="AN40" s="103">
        <f t="shared" si="59"/>
        <v>25869.899999999998</v>
      </c>
      <c r="AO40" s="103">
        <f t="shared" si="46"/>
        <v>4434.84</v>
      </c>
      <c r="AP40" s="103">
        <f t="shared" si="47"/>
        <v>12565.380000000001</v>
      </c>
      <c r="AQ40" s="103">
        <f t="shared" si="48"/>
        <v>2956.56</v>
      </c>
      <c r="AR40" s="103"/>
      <c r="AS40" s="103">
        <f t="shared" si="60"/>
        <v>2053.1666666666665</v>
      </c>
      <c r="AT40" s="103">
        <v>0</v>
      </c>
      <c r="AU40" s="103">
        <v>0</v>
      </c>
      <c r="AV40" s="103"/>
      <c r="AW40" s="103"/>
      <c r="AX40" s="106">
        <v>0</v>
      </c>
      <c r="AY40" s="106">
        <v>0</v>
      </c>
      <c r="AZ40" s="106">
        <v>0</v>
      </c>
      <c r="BA40" s="107">
        <v>0</v>
      </c>
      <c r="BB40" s="108">
        <f t="shared" si="61"/>
        <v>236004.67999999996</v>
      </c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</row>
    <row r="41" spans="1:261" s="16" customFormat="1" ht="24" customHeight="1" x14ac:dyDescent="0.2">
      <c r="A41" s="27">
        <f t="shared" si="24"/>
        <v>29</v>
      </c>
      <c r="B41" s="29">
        <v>11</v>
      </c>
      <c r="C41" s="30" t="s">
        <v>57</v>
      </c>
      <c r="D41" s="31">
        <v>251</v>
      </c>
      <c r="E41" s="30">
        <v>374</v>
      </c>
      <c r="F41" s="32">
        <v>1</v>
      </c>
      <c r="G41" s="32"/>
      <c r="H41" s="32">
        <v>6</v>
      </c>
      <c r="I41" s="33" t="s">
        <v>63</v>
      </c>
      <c r="J41" s="33"/>
      <c r="K41" s="27"/>
      <c r="L41" s="28"/>
      <c r="M41" s="26" t="s">
        <v>687</v>
      </c>
      <c r="N41" s="26" t="s">
        <v>526</v>
      </c>
      <c r="O41" s="27">
        <v>11</v>
      </c>
      <c r="P41" s="27">
        <v>30</v>
      </c>
      <c r="Q41" s="27" t="s">
        <v>59</v>
      </c>
      <c r="R41" s="33" t="s">
        <v>60</v>
      </c>
      <c r="S41" s="27">
        <v>11</v>
      </c>
      <c r="T41" s="33" t="s">
        <v>530</v>
      </c>
      <c r="U41" s="27" t="s">
        <v>175</v>
      </c>
      <c r="V41" s="34" t="s">
        <v>86</v>
      </c>
      <c r="W41" s="110">
        <v>11987.5</v>
      </c>
      <c r="X41" s="111">
        <v>820</v>
      </c>
      <c r="Y41" s="103">
        <v>675</v>
      </c>
      <c r="Z41" s="111"/>
      <c r="AA41" s="104">
        <v>0</v>
      </c>
      <c r="AB41" s="105">
        <f t="shared" si="51"/>
        <v>2097.8125</v>
      </c>
      <c r="AC41" s="105">
        <f t="shared" si="52"/>
        <v>359.625</v>
      </c>
      <c r="AD41" s="105">
        <f t="shared" si="53"/>
        <v>1018.9375000000001</v>
      </c>
      <c r="AE41" s="105">
        <f t="shared" si="54"/>
        <v>239.75</v>
      </c>
      <c r="AF41" s="102">
        <f t="shared" si="55"/>
        <v>143850</v>
      </c>
      <c r="AG41" s="103">
        <f t="shared" si="40"/>
        <v>9840</v>
      </c>
      <c r="AH41" s="103">
        <f t="shared" si="41"/>
        <v>8100</v>
      </c>
      <c r="AI41" s="111"/>
      <c r="AJ41" s="103">
        <f t="shared" si="56"/>
        <v>0</v>
      </c>
      <c r="AK41" s="103">
        <f t="shared" si="57"/>
        <v>19979.166666666664</v>
      </c>
      <c r="AL41" s="103">
        <f t="shared" si="58"/>
        <v>1997.9166666666665</v>
      </c>
      <c r="AM41" s="111">
        <v>0</v>
      </c>
      <c r="AN41" s="103">
        <f t="shared" si="59"/>
        <v>25173.75</v>
      </c>
      <c r="AO41" s="103">
        <f t="shared" si="46"/>
        <v>4315.5</v>
      </c>
      <c r="AP41" s="103">
        <f t="shared" si="47"/>
        <v>12227.250000000002</v>
      </c>
      <c r="AQ41" s="103">
        <f t="shared" si="48"/>
        <v>2877</v>
      </c>
      <c r="AR41" s="103"/>
      <c r="AS41" s="103">
        <f t="shared" si="60"/>
        <v>1997.9166666666665</v>
      </c>
      <c r="AT41" s="111">
        <v>0</v>
      </c>
      <c r="AU41" s="111">
        <v>0</v>
      </c>
      <c r="AV41" s="111"/>
      <c r="AW41" s="111"/>
      <c r="AX41" s="106">
        <v>0</v>
      </c>
      <c r="AY41" s="106">
        <v>0</v>
      </c>
      <c r="AZ41" s="106">
        <v>0</v>
      </c>
      <c r="BA41" s="112">
        <v>0</v>
      </c>
      <c r="BB41" s="108">
        <f t="shared" si="61"/>
        <v>230358.49999999997</v>
      </c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</row>
    <row r="42" spans="1:261" s="16" customFormat="1" ht="24" customHeight="1" x14ac:dyDescent="0.2">
      <c r="A42" s="27">
        <f t="shared" si="24"/>
        <v>30</v>
      </c>
      <c r="B42" s="29">
        <v>11</v>
      </c>
      <c r="C42" s="30" t="s">
        <v>57</v>
      </c>
      <c r="D42" s="31">
        <v>251</v>
      </c>
      <c r="E42" s="30">
        <v>374</v>
      </c>
      <c r="F42" s="32">
        <v>1</v>
      </c>
      <c r="G42" s="32"/>
      <c r="H42" s="32">
        <v>7</v>
      </c>
      <c r="I42" s="33" t="s">
        <v>63</v>
      </c>
      <c r="J42" s="33"/>
      <c r="K42" s="27"/>
      <c r="L42" s="28"/>
      <c r="M42" s="26" t="s">
        <v>687</v>
      </c>
      <c r="N42" s="26" t="s">
        <v>526</v>
      </c>
      <c r="O42" s="27">
        <v>13</v>
      </c>
      <c r="P42" s="27">
        <v>40</v>
      </c>
      <c r="Q42" s="27" t="s">
        <v>59</v>
      </c>
      <c r="R42" s="33" t="s">
        <v>60</v>
      </c>
      <c r="S42" s="27">
        <v>11</v>
      </c>
      <c r="T42" s="33" t="s">
        <v>530</v>
      </c>
      <c r="U42" s="27" t="s">
        <v>229</v>
      </c>
      <c r="V42" s="34" t="s">
        <v>86</v>
      </c>
      <c r="W42" s="110">
        <v>16896</v>
      </c>
      <c r="X42" s="111">
        <v>1128</v>
      </c>
      <c r="Y42" s="111">
        <v>923</v>
      </c>
      <c r="Z42" s="111"/>
      <c r="AA42" s="104">
        <v>0</v>
      </c>
      <c r="AB42" s="105">
        <f t="shared" si="51"/>
        <v>2956.7999999999997</v>
      </c>
      <c r="AC42" s="105">
        <f t="shared" si="52"/>
        <v>506.88</v>
      </c>
      <c r="AD42" s="105">
        <f t="shared" si="53"/>
        <v>1436.16</v>
      </c>
      <c r="AE42" s="105">
        <f t="shared" si="54"/>
        <v>337.92</v>
      </c>
      <c r="AF42" s="102">
        <f t="shared" si="55"/>
        <v>202752</v>
      </c>
      <c r="AG42" s="103">
        <f t="shared" si="40"/>
        <v>13536</v>
      </c>
      <c r="AH42" s="103">
        <f t="shared" si="41"/>
        <v>11076</v>
      </c>
      <c r="AI42" s="111"/>
      <c r="AJ42" s="103">
        <f t="shared" si="56"/>
        <v>0</v>
      </c>
      <c r="AK42" s="103">
        <f t="shared" si="57"/>
        <v>28160.000000000004</v>
      </c>
      <c r="AL42" s="103">
        <f t="shared" si="58"/>
        <v>2816</v>
      </c>
      <c r="AM42" s="111">
        <v>0</v>
      </c>
      <c r="AN42" s="103">
        <f t="shared" si="59"/>
        <v>35481.599999999999</v>
      </c>
      <c r="AO42" s="103">
        <f t="shared" si="46"/>
        <v>6082.5599999999995</v>
      </c>
      <c r="AP42" s="103">
        <f t="shared" si="47"/>
        <v>17233.920000000002</v>
      </c>
      <c r="AQ42" s="103">
        <f t="shared" si="48"/>
        <v>4055.04</v>
      </c>
      <c r="AR42" s="103"/>
      <c r="AS42" s="103">
        <f t="shared" si="60"/>
        <v>2816</v>
      </c>
      <c r="AT42" s="111">
        <v>0</v>
      </c>
      <c r="AU42" s="111">
        <v>0</v>
      </c>
      <c r="AV42" s="111"/>
      <c r="AW42" s="111"/>
      <c r="AX42" s="106">
        <v>0</v>
      </c>
      <c r="AY42" s="106">
        <v>0</v>
      </c>
      <c r="AZ42" s="106">
        <v>0</v>
      </c>
      <c r="BA42" s="112">
        <v>0</v>
      </c>
      <c r="BB42" s="108">
        <f t="shared" si="61"/>
        <v>324009.11999999994</v>
      </c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</row>
    <row r="43" spans="1:261" s="16" customFormat="1" ht="24" customHeight="1" x14ac:dyDescent="0.2">
      <c r="A43" s="180">
        <f t="shared" si="24"/>
        <v>31</v>
      </c>
      <c r="B43" s="183">
        <v>11</v>
      </c>
      <c r="C43" s="184" t="s">
        <v>57</v>
      </c>
      <c r="D43" s="185">
        <v>251</v>
      </c>
      <c r="E43" s="184">
        <v>374</v>
      </c>
      <c r="F43" s="179">
        <v>1</v>
      </c>
      <c r="G43" s="179"/>
      <c r="H43" s="179">
        <v>172</v>
      </c>
      <c r="I43" s="178" t="s">
        <v>230</v>
      </c>
      <c r="J43" s="178" t="s">
        <v>231</v>
      </c>
      <c r="K43" s="180" t="s">
        <v>68</v>
      </c>
      <c r="L43" s="181">
        <v>34032</v>
      </c>
      <c r="M43" s="181" t="s">
        <v>522</v>
      </c>
      <c r="N43" s="182" t="s">
        <v>527</v>
      </c>
      <c r="O43" s="180">
        <v>5</v>
      </c>
      <c r="P43" s="180">
        <v>50</v>
      </c>
      <c r="Q43" s="180" t="s">
        <v>59</v>
      </c>
      <c r="R43" s="178" t="s">
        <v>114</v>
      </c>
      <c r="S43" s="180">
        <v>11</v>
      </c>
      <c r="T43" s="178" t="s">
        <v>530</v>
      </c>
      <c r="U43" s="180" t="s">
        <v>232</v>
      </c>
      <c r="V43" s="186" t="s">
        <v>233</v>
      </c>
      <c r="W43" s="196">
        <v>14053</v>
      </c>
      <c r="X43" s="197">
        <v>815</v>
      </c>
      <c r="Y43" s="197">
        <v>716</v>
      </c>
      <c r="Z43" s="197"/>
      <c r="AA43" s="198">
        <v>870</v>
      </c>
      <c r="AB43" s="199">
        <f t="shared" si="51"/>
        <v>2459.2749999999996</v>
      </c>
      <c r="AC43" s="199">
        <f t="shared" si="52"/>
        <v>421.59</v>
      </c>
      <c r="AD43" s="199">
        <f t="shared" si="53"/>
        <v>1194.5050000000001</v>
      </c>
      <c r="AE43" s="199">
        <f t="shared" si="54"/>
        <v>281.06</v>
      </c>
      <c r="AF43" s="200">
        <f t="shared" si="55"/>
        <v>168636</v>
      </c>
      <c r="AG43" s="201">
        <f t="shared" si="40"/>
        <v>9780</v>
      </c>
      <c r="AH43" s="201">
        <f t="shared" si="41"/>
        <v>8592</v>
      </c>
      <c r="AI43" s="197"/>
      <c r="AJ43" s="201">
        <f t="shared" si="56"/>
        <v>10440</v>
      </c>
      <c r="AK43" s="201">
        <f t="shared" si="57"/>
        <v>23421.666666666668</v>
      </c>
      <c r="AL43" s="201">
        <f t="shared" si="58"/>
        <v>2342.1666666666665</v>
      </c>
      <c r="AM43" s="197">
        <v>7026.5</v>
      </c>
      <c r="AN43" s="201">
        <f t="shared" si="59"/>
        <v>29511.299999999996</v>
      </c>
      <c r="AO43" s="201">
        <f t="shared" si="46"/>
        <v>5059.08</v>
      </c>
      <c r="AP43" s="201">
        <f t="shared" si="47"/>
        <v>14334.060000000001</v>
      </c>
      <c r="AQ43" s="201">
        <f t="shared" si="48"/>
        <v>3372.7200000000003</v>
      </c>
      <c r="AR43" s="201"/>
      <c r="AS43" s="201">
        <f t="shared" si="60"/>
        <v>2342.1666666666665</v>
      </c>
      <c r="AT43" s="197">
        <v>0</v>
      </c>
      <c r="AU43" s="197">
        <v>0</v>
      </c>
      <c r="AV43" s="197"/>
      <c r="AW43" s="197"/>
      <c r="AX43" s="202">
        <v>0</v>
      </c>
      <c r="AY43" s="202">
        <v>0</v>
      </c>
      <c r="AZ43" s="202">
        <v>0</v>
      </c>
      <c r="BA43" s="203">
        <v>0</v>
      </c>
      <c r="BB43" s="204">
        <f t="shared" si="61"/>
        <v>284857.65999999997</v>
      </c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</row>
    <row r="44" spans="1:261" s="16" customFormat="1" ht="24" customHeight="1" x14ac:dyDescent="0.2">
      <c r="A44" s="27">
        <f t="shared" si="24"/>
        <v>32</v>
      </c>
      <c r="B44" s="29">
        <v>11</v>
      </c>
      <c r="C44" s="30" t="s">
        <v>57</v>
      </c>
      <c r="D44" s="31">
        <v>251</v>
      </c>
      <c r="E44" s="30">
        <v>374</v>
      </c>
      <c r="F44" s="32">
        <v>1</v>
      </c>
      <c r="G44" s="32"/>
      <c r="H44" s="32">
        <v>1274</v>
      </c>
      <c r="I44" s="33" t="s">
        <v>234</v>
      </c>
      <c r="J44" s="33" t="s">
        <v>235</v>
      </c>
      <c r="K44" s="27" t="s">
        <v>68</v>
      </c>
      <c r="L44" s="28">
        <v>36989</v>
      </c>
      <c r="M44" s="28" t="s">
        <v>522</v>
      </c>
      <c r="N44" s="26" t="s">
        <v>527</v>
      </c>
      <c r="O44" s="27">
        <v>5</v>
      </c>
      <c r="P44" s="27">
        <v>40</v>
      </c>
      <c r="Q44" s="27" t="s">
        <v>96</v>
      </c>
      <c r="R44" s="33" t="s">
        <v>114</v>
      </c>
      <c r="S44" s="27">
        <v>11</v>
      </c>
      <c r="T44" s="33" t="s">
        <v>530</v>
      </c>
      <c r="U44" s="27" t="s">
        <v>232</v>
      </c>
      <c r="V44" s="34" t="s">
        <v>233</v>
      </c>
      <c r="W44" s="110">
        <v>12847</v>
      </c>
      <c r="X44" s="111">
        <v>815</v>
      </c>
      <c r="Y44" s="111">
        <v>716</v>
      </c>
      <c r="Z44" s="111"/>
      <c r="AA44" s="104">
        <v>725</v>
      </c>
      <c r="AB44" s="105">
        <f t="shared" si="51"/>
        <v>2248.2249999999999</v>
      </c>
      <c r="AC44" s="105">
        <f t="shared" si="52"/>
        <v>385.40999999999997</v>
      </c>
      <c r="AD44" s="105">
        <f t="shared" si="53"/>
        <v>1091.9950000000001</v>
      </c>
      <c r="AE44" s="105">
        <f t="shared" si="54"/>
        <v>256.94</v>
      </c>
      <c r="AF44" s="102">
        <f t="shared" si="55"/>
        <v>154164</v>
      </c>
      <c r="AG44" s="103">
        <f t="shared" si="40"/>
        <v>9780</v>
      </c>
      <c r="AH44" s="103">
        <f t="shared" si="41"/>
        <v>8592</v>
      </c>
      <c r="AI44" s="111"/>
      <c r="AJ44" s="103">
        <f t="shared" si="56"/>
        <v>8700</v>
      </c>
      <c r="AK44" s="103">
        <f t="shared" si="57"/>
        <v>21411.666666666668</v>
      </c>
      <c r="AL44" s="103">
        <f t="shared" si="58"/>
        <v>2141.166666666667</v>
      </c>
      <c r="AM44" s="111">
        <v>6098.5</v>
      </c>
      <c r="AN44" s="103">
        <f t="shared" si="59"/>
        <v>26978.699999999997</v>
      </c>
      <c r="AO44" s="103">
        <f t="shared" si="46"/>
        <v>4624.92</v>
      </c>
      <c r="AP44" s="103">
        <f t="shared" si="47"/>
        <v>13103.940000000002</v>
      </c>
      <c r="AQ44" s="103">
        <f t="shared" si="48"/>
        <v>3083.2799999999997</v>
      </c>
      <c r="AR44" s="103"/>
      <c r="AS44" s="103">
        <f t="shared" si="60"/>
        <v>2141.166666666667</v>
      </c>
      <c r="AT44" s="111">
        <v>0</v>
      </c>
      <c r="AU44" s="111">
        <v>0</v>
      </c>
      <c r="AV44" s="111"/>
      <c r="AW44" s="111"/>
      <c r="AX44" s="106">
        <v>0</v>
      </c>
      <c r="AY44" s="106">
        <v>0</v>
      </c>
      <c r="AZ44" s="106">
        <v>0</v>
      </c>
      <c r="BA44" s="112">
        <v>0</v>
      </c>
      <c r="BB44" s="108">
        <f t="shared" si="61"/>
        <v>260819.34</v>
      </c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</row>
    <row r="45" spans="1:261" s="16" customFormat="1" ht="24" customHeight="1" x14ac:dyDescent="0.2">
      <c r="A45" s="27">
        <f t="shared" si="24"/>
        <v>33</v>
      </c>
      <c r="B45" s="29">
        <v>11</v>
      </c>
      <c r="C45" s="30" t="s">
        <v>57</v>
      </c>
      <c r="D45" s="31">
        <v>251</v>
      </c>
      <c r="E45" s="30">
        <v>374</v>
      </c>
      <c r="F45" s="32">
        <v>1</v>
      </c>
      <c r="G45" s="32"/>
      <c r="H45" s="32">
        <v>1380</v>
      </c>
      <c r="I45" s="33" t="s">
        <v>236</v>
      </c>
      <c r="J45" s="33" t="s">
        <v>237</v>
      </c>
      <c r="K45" s="27" t="s">
        <v>68</v>
      </c>
      <c r="L45" s="28">
        <v>36005</v>
      </c>
      <c r="M45" s="28" t="s">
        <v>522</v>
      </c>
      <c r="N45" s="26" t="s">
        <v>527</v>
      </c>
      <c r="O45" s="27">
        <v>5</v>
      </c>
      <c r="P45" s="27">
        <v>40</v>
      </c>
      <c r="Q45" s="27" t="s">
        <v>96</v>
      </c>
      <c r="R45" s="33" t="s">
        <v>114</v>
      </c>
      <c r="S45" s="27">
        <v>11</v>
      </c>
      <c r="T45" s="33" t="s">
        <v>530</v>
      </c>
      <c r="U45" s="27" t="s">
        <v>232</v>
      </c>
      <c r="V45" s="34" t="s">
        <v>233</v>
      </c>
      <c r="W45" s="110">
        <v>12847</v>
      </c>
      <c r="X45" s="111">
        <v>815</v>
      </c>
      <c r="Y45" s="111">
        <v>716</v>
      </c>
      <c r="Z45" s="111"/>
      <c r="AA45" s="104">
        <v>725</v>
      </c>
      <c r="AB45" s="105">
        <f t="shared" si="51"/>
        <v>2248.2249999999999</v>
      </c>
      <c r="AC45" s="105">
        <f t="shared" si="52"/>
        <v>385.40999999999997</v>
      </c>
      <c r="AD45" s="105">
        <f t="shared" si="53"/>
        <v>1091.9950000000001</v>
      </c>
      <c r="AE45" s="105">
        <f t="shared" si="54"/>
        <v>256.94</v>
      </c>
      <c r="AF45" s="102">
        <f t="shared" si="55"/>
        <v>154164</v>
      </c>
      <c r="AG45" s="103">
        <f t="shared" si="40"/>
        <v>9780</v>
      </c>
      <c r="AH45" s="103">
        <f t="shared" si="41"/>
        <v>8592</v>
      </c>
      <c r="AI45" s="111"/>
      <c r="AJ45" s="103">
        <f t="shared" si="56"/>
        <v>8700</v>
      </c>
      <c r="AK45" s="103">
        <f t="shared" si="57"/>
        <v>21411.666666666668</v>
      </c>
      <c r="AL45" s="103">
        <f t="shared" si="58"/>
        <v>2141.166666666667</v>
      </c>
      <c r="AM45" s="111">
        <v>6098.5</v>
      </c>
      <c r="AN45" s="103">
        <f t="shared" si="59"/>
        <v>26978.699999999997</v>
      </c>
      <c r="AO45" s="103">
        <f t="shared" si="46"/>
        <v>4624.92</v>
      </c>
      <c r="AP45" s="103">
        <f t="shared" si="47"/>
        <v>13103.940000000002</v>
      </c>
      <c r="AQ45" s="103">
        <f t="shared" si="48"/>
        <v>3083.2799999999997</v>
      </c>
      <c r="AR45" s="103"/>
      <c r="AS45" s="103">
        <f t="shared" si="60"/>
        <v>2141.166666666667</v>
      </c>
      <c r="AT45" s="111">
        <v>0</v>
      </c>
      <c r="AU45" s="111">
        <v>0</v>
      </c>
      <c r="AV45" s="111"/>
      <c r="AW45" s="111"/>
      <c r="AX45" s="106">
        <v>0</v>
      </c>
      <c r="AY45" s="106">
        <v>0</v>
      </c>
      <c r="AZ45" s="106">
        <v>0</v>
      </c>
      <c r="BA45" s="112">
        <v>0</v>
      </c>
      <c r="BB45" s="108">
        <f t="shared" si="61"/>
        <v>260819.34</v>
      </c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</row>
    <row r="46" spans="1:261" s="16" customFormat="1" ht="24" customHeight="1" x14ac:dyDescent="0.2">
      <c r="A46" s="180">
        <f t="shared" si="24"/>
        <v>34</v>
      </c>
      <c r="B46" s="183">
        <v>11</v>
      </c>
      <c r="C46" s="184" t="s">
        <v>57</v>
      </c>
      <c r="D46" s="185">
        <v>251</v>
      </c>
      <c r="E46" s="184">
        <v>374</v>
      </c>
      <c r="F46" s="179">
        <v>1</v>
      </c>
      <c r="G46" s="179"/>
      <c r="H46" s="179">
        <v>1587</v>
      </c>
      <c r="I46" s="178" t="s">
        <v>238</v>
      </c>
      <c r="J46" s="178" t="s">
        <v>239</v>
      </c>
      <c r="K46" s="180" t="s">
        <v>68</v>
      </c>
      <c r="L46" s="181">
        <v>37557</v>
      </c>
      <c r="M46" s="181" t="s">
        <v>522</v>
      </c>
      <c r="N46" s="182" t="s">
        <v>527</v>
      </c>
      <c r="O46" s="180">
        <v>5</v>
      </c>
      <c r="P46" s="180">
        <v>40</v>
      </c>
      <c r="Q46" s="180" t="s">
        <v>96</v>
      </c>
      <c r="R46" s="178" t="s">
        <v>114</v>
      </c>
      <c r="S46" s="180">
        <v>11</v>
      </c>
      <c r="T46" s="178" t="s">
        <v>530</v>
      </c>
      <c r="U46" s="180" t="s">
        <v>232</v>
      </c>
      <c r="V46" s="186" t="s">
        <v>233</v>
      </c>
      <c r="W46" s="187">
        <v>12847</v>
      </c>
      <c r="X46" s="188">
        <v>815</v>
      </c>
      <c r="Y46" s="188">
        <v>716</v>
      </c>
      <c r="Z46" s="188"/>
      <c r="AA46" s="189">
        <v>580</v>
      </c>
      <c r="AB46" s="190">
        <f t="shared" si="51"/>
        <v>2248.2249999999999</v>
      </c>
      <c r="AC46" s="190">
        <f t="shared" si="52"/>
        <v>385.40999999999997</v>
      </c>
      <c r="AD46" s="190">
        <f t="shared" si="53"/>
        <v>1091.9950000000001</v>
      </c>
      <c r="AE46" s="190">
        <f t="shared" si="54"/>
        <v>256.94</v>
      </c>
      <c r="AF46" s="191">
        <f t="shared" si="55"/>
        <v>154164</v>
      </c>
      <c r="AG46" s="192">
        <f t="shared" si="40"/>
        <v>9780</v>
      </c>
      <c r="AH46" s="192">
        <f t="shared" si="41"/>
        <v>8592</v>
      </c>
      <c r="AI46" s="188"/>
      <c r="AJ46" s="192">
        <f t="shared" si="56"/>
        <v>6960</v>
      </c>
      <c r="AK46" s="192">
        <f t="shared" si="57"/>
        <v>21411.666666666668</v>
      </c>
      <c r="AL46" s="192">
        <f t="shared" si="58"/>
        <v>2141.166666666667</v>
      </c>
      <c r="AM46" s="188">
        <v>6170.5</v>
      </c>
      <c r="AN46" s="192">
        <f t="shared" si="59"/>
        <v>26978.699999999997</v>
      </c>
      <c r="AO46" s="192">
        <f t="shared" si="46"/>
        <v>4624.92</v>
      </c>
      <c r="AP46" s="192">
        <f t="shared" si="47"/>
        <v>13103.940000000002</v>
      </c>
      <c r="AQ46" s="192">
        <f t="shared" si="48"/>
        <v>3083.2799999999997</v>
      </c>
      <c r="AR46" s="192"/>
      <c r="AS46" s="192">
        <f t="shared" si="60"/>
        <v>2141.166666666667</v>
      </c>
      <c r="AT46" s="188">
        <v>0</v>
      </c>
      <c r="AU46" s="188">
        <v>0</v>
      </c>
      <c r="AV46" s="188"/>
      <c r="AW46" s="188"/>
      <c r="AX46" s="193">
        <v>0</v>
      </c>
      <c r="AY46" s="193">
        <v>0</v>
      </c>
      <c r="AZ46" s="193">
        <v>0</v>
      </c>
      <c r="BA46" s="194">
        <v>0</v>
      </c>
      <c r="BB46" s="195">
        <f t="shared" si="61"/>
        <v>259151.34</v>
      </c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</row>
    <row r="47" spans="1:261" s="16" customFormat="1" ht="24" customHeight="1" x14ac:dyDescent="0.2">
      <c r="A47" s="27">
        <f t="shared" si="24"/>
        <v>35</v>
      </c>
      <c r="B47" s="29">
        <v>11</v>
      </c>
      <c r="C47" s="30" t="s">
        <v>57</v>
      </c>
      <c r="D47" s="31">
        <v>251</v>
      </c>
      <c r="E47" s="30">
        <v>374</v>
      </c>
      <c r="F47" s="32">
        <v>1</v>
      </c>
      <c r="G47" s="32"/>
      <c r="H47" s="32">
        <v>1589</v>
      </c>
      <c r="I47" s="33" t="s">
        <v>240</v>
      </c>
      <c r="J47" s="33" t="s">
        <v>241</v>
      </c>
      <c r="K47" s="27" t="s">
        <v>68</v>
      </c>
      <c r="L47" s="28">
        <v>37571</v>
      </c>
      <c r="M47" s="28" t="s">
        <v>522</v>
      </c>
      <c r="N47" s="26" t="s">
        <v>527</v>
      </c>
      <c r="O47" s="27">
        <v>5</v>
      </c>
      <c r="P47" s="27">
        <v>40</v>
      </c>
      <c r="Q47" s="27" t="s">
        <v>96</v>
      </c>
      <c r="R47" s="33" t="s">
        <v>114</v>
      </c>
      <c r="S47" s="27">
        <v>11</v>
      </c>
      <c r="T47" s="33" t="s">
        <v>530</v>
      </c>
      <c r="U47" s="27" t="s">
        <v>232</v>
      </c>
      <c r="V47" s="34" t="s">
        <v>233</v>
      </c>
      <c r="W47" s="110">
        <v>12847</v>
      </c>
      <c r="X47" s="111">
        <v>815</v>
      </c>
      <c r="Y47" s="111">
        <v>716</v>
      </c>
      <c r="Z47" s="111"/>
      <c r="AA47" s="104">
        <v>580</v>
      </c>
      <c r="AB47" s="105">
        <f t="shared" si="51"/>
        <v>2248.2249999999999</v>
      </c>
      <c r="AC47" s="105">
        <f t="shared" si="52"/>
        <v>385.40999999999997</v>
      </c>
      <c r="AD47" s="105">
        <f t="shared" si="53"/>
        <v>1091.9950000000001</v>
      </c>
      <c r="AE47" s="105">
        <f t="shared" si="54"/>
        <v>256.94</v>
      </c>
      <c r="AF47" s="102">
        <f t="shared" si="55"/>
        <v>154164</v>
      </c>
      <c r="AG47" s="103">
        <f t="shared" si="40"/>
        <v>9780</v>
      </c>
      <c r="AH47" s="103">
        <f t="shared" si="41"/>
        <v>8592</v>
      </c>
      <c r="AI47" s="111"/>
      <c r="AJ47" s="103">
        <f t="shared" si="56"/>
        <v>6960</v>
      </c>
      <c r="AK47" s="103">
        <f t="shared" si="57"/>
        <v>21411.666666666668</v>
      </c>
      <c r="AL47" s="103">
        <f t="shared" si="58"/>
        <v>2141.166666666667</v>
      </c>
      <c r="AM47" s="111">
        <v>6098.5</v>
      </c>
      <c r="AN47" s="103">
        <f t="shared" si="59"/>
        <v>26978.699999999997</v>
      </c>
      <c r="AO47" s="103">
        <f t="shared" si="46"/>
        <v>4624.92</v>
      </c>
      <c r="AP47" s="103">
        <f t="shared" si="47"/>
        <v>13103.940000000002</v>
      </c>
      <c r="AQ47" s="103">
        <f t="shared" si="48"/>
        <v>3083.2799999999997</v>
      </c>
      <c r="AR47" s="103"/>
      <c r="AS47" s="103">
        <f t="shared" si="60"/>
        <v>2141.166666666667</v>
      </c>
      <c r="AT47" s="111">
        <v>0</v>
      </c>
      <c r="AU47" s="111">
        <v>0</v>
      </c>
      <c r="AV47" s="111"/>
      <c r="AW47" s="111"/>
      <c r="AX47" s="106">
        <v>0</v>
      </c>
      <c r="AY47" s="106">
        <v>0</v>
      </c>
      <c r="AZ47" s="106">
        <v>0</v>
      </c>
      <c r="BA47" s="112">
        <v>0</v>
      </c>
      <c r="BB47" s="108">
        <f t="shared" si="61"/>
        <v>259079.34</v>
      </c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</row>
    <row r="48" spans="1:261" s="16" customFormat="1" ht="24" customHeight="1" x14ac:dyDescent="0.2">
      <c r="A48" s="27">
        <f t="shared" si="24"/>
        <v>36</v>
      </c>
      <c r="B48" s="29">
        <v>11</v>
      </c>
      <c r="C48" s="30" t="s">
        <v>57</v>
      </c>
      <c r="D48" s="31">
        <v>251</v>
      </c>
      <c r="E48" s="30">
        <v>374</v>
      </c>
      <c r="F48" s="32">
        <v>1</v>
      </c>
      <c r="G48" s="32"/>
      <c r="H48" s="32">
        <v>1647</v>
      </c>
      <c r="I48" s="33" t="s">
        <v>242</v>
      </c>
      <c r="J48" s="33" t="s">
        <v>243</v>
      </c>
      <c r="K48" s="27" t="s">
        <v>68</v>
      </c>
      <c r="L48" s="28">
        <v>38065</v>
      </c>
      <c r="M48" s="28" t="s">
        <v>522</v>
      </c>
      <c r="N48" s="26" t="s">
        <v>527</v>
      </c>
      <c r="O48" s="27">
        <v>5</v>
      </c>
      <c r="P48" s="27">
        <v>40</v>
      </c>
      <c r="Q48" s="27" t="s">
        <v>96</v>
      </c>
      <c r="R48" s="33" t="s">
        <v>114</v>
      </c>
      <c r="S48" s="27">
        <v>11</v>
      </c>
      <c r="T48" s="33" t="s">
        <v>530</v>
      </c>
      <c r="U48" s="27" t="s">
        <v>244</v>
      </c>
      <c r="V48" s="34" t="s">
        <v>233</v>
      </c>
      <c r="W48" s="110">
        <v>12847</v>
      </c>
      <c r="X48" s="111">
        <v>815</v>
      </c>
      <c r="Y48" s="111">
        <v>716</v>
      </c>
      <c r="Z48" s="111"/>
      <c r="AA48" s="104">
        <v>580</v>
      </c>
      <c r="AB48" s="105">
        <f t="shared" si="51"/>
        <v>2248.2249999999999</v>
      </c>
      <c r="AC48" s="105">
        <f t="shared" si="52"/>
        <v>385.40999999999997</v>
      </c>
      <c r="AD48" s="105">
        <f t="shared" si="53"/>
        <v>1091.9950000000001</v>
      </c>
      <c r="AE48" s="105">
        <f t="shared" si="54"/>
        <v>256.94</v>
      </c>
      <c r="AF48" s="102">
        <f t="shared" si="55"/>
        <v>154164</v>
      </c>
      <c r="AG48" s="103">
        <f t="shared" si="40"/>
        <v>9780</v>
      </c>
      <c r="AH48" s="103">
        <f t="shared" si="41"/>
        <v>8592</v>
      </c>
      <c r="AI48" s="111"/>
      <c r="AJ48" s="103">
        <f t="shared" si="56"/>
        <v>6960</v>
      </c>
      <c r="AK48" s="103">
        <f t="shared" si="57"/>
        <v>21411.666666666668</v>
      </c>
      <c r="AL48" s="103">
        <f t="shared" si="58"/>
        <v>2141.166666666667</v>
      </c>
      <c r="AM48" s="111">
        <v>6098.5</v>
      </c>
      <c r="AN48" s="103">
        <f t="shared" si="59"/>
        <v>26978.699999999997</v>
      </c>
      <c r="AO48" s="103">
        <f t="shared" si="46"/>
        <v>4624.92</v>
      </c>
      <c r="AP48" s="103">
        <f t="shared" si="47"/>
        <v>13103.940000000002</v>
      </c>
      <c r="AQ48" s="103">
        <f t="shared" si="48"/>
        <v>3083.2799999999997</v>
      </c>
      <c r="AR48" s="103"/>
      <c r="AS48" s="103">
        <f t="shared" si="60"/>
        <v>2141.166666666667</v>
      </c>
      <c r="AT48" s="111">
        <v>0</v>
      </c>
      <c r="AU48" s="111">
        <v>0</v>
      </c>
      <c r="AV48" s="111"/>
      <c r="AW48" s="111"/>
      <c r="AX48" s="106">
        <v>0</v>
      </c>
      <c r="AY48" s="106">
        <v>0</v>
      </c>
      <c r="AZ48" s="106">
        <v>0</v>
      </c>
      <c r="BA48" s="112">
        <v>0</v>
      </c>
      <c r="BB48" s="108">
        <f t="shared" si="61"/>
        <v>259079.34</v>
      </c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</row>
    <row r="49" spans="1:261" s="16" customFormat="1" ht="24" customHeight="1" x14ac:dyDescent="0.2">
      <c r="A49" s="27">
        <f t="shared" si="24"/>
        <v>37</v>
      </c>
      <c r="B49" s="29">
        <v>11</v>
      </c>
      <c r="C49" s="30" t="s">
        <v>57</v>
      </c>
      <c r="D49" s="31">
        <v>251</v>
      </c>
      <c r="E49" s="30">
        <v>374</v>
      </c>
      <c r="F49" s="32">
        <v>1</v>
      </c>
      <c r="G49" s="32"/>
      <c r="H49" s="32">
        <v>1661</v>
      </c>
      <c r="I49" s="33" t="s">
        <v>245</v>
      </c>
      <c r="J49" s="33" t="s">
        <v>246</v>
      </c>
      <c r="K49" s="27" t="s">
        <v>68</v>
      </c>
      <c r="L49" s="28">
        <v>38222</v>
      </c>
      <c r="M49" s="28" t="s">
        <v>522</v>
      </c>
      <c r="N49" s="26" t="s">
        <v>527</v>
      </c>
      <c r="O49" s="27">
        <v>5</v>
      </c>
      <c r="P49" s="27">
        <v>40</v>
      </c>
      <c r="Q49" s="27" t="s">
        <v>96</v>
      </c>
      <c r="R49" s="33" t="s">
        <v>114</v>
      </c>
      <c r="S49" s="27">
        <v>11</v>
      </c>
      <c r="T49" s="33" t="s">
        <v>530</v>
      </c>
      <c r="U49" s="27" t="s">
        <v>232</v>
      </c>
      <c r="V49" s="34" t="s">
        <v>233</v>
      </c>
      <c r="W49" s="110">
        <v>12847</v>
      </c>
      <c r="X49" s="111">
        <v>815</v>
      </c>
      <c r="Y49" s="111">
        <v>716</v>
      </c>
      <c r="Z49" s="111"/>
      <c r="AA49" s="104">
        <v>580</v>
      </c>
      <c r="AB49" s="105">
        <f t="shared" si="51"/>
        <v>2248.2249999999999</v>
      </c>
      <c r="AC49" s="105">
        <f t="shared" si="52"/>
        <v>385.40999999999997</v>
      </c>
      <c r="AD49" s="105">
        <f t="shared" si="53"/>
        <v>1091.9950000000001</v>
      </c>
      <c r="AE49" s="105">
        <f t="shared" si="54"/>
        <v>256.94</v>
      </c>
      <c r="AF49" s="102">
        <f t="shared" si="55"/>
        <v>154164</v>
      </c>
      <c r="AG49" s="103">
        <f t="shared" si="40"/>
        <v>9780</v>
      </c>
      <c r="AH49" s="103">
        <f t="shared" si="41"/>
        <v>8592</v>
      </c>
      <c r="AI49" s="111"/>
      <c r="AJ49" s="103">
        <f t="shared" si="56"/>
        <v>6960</v>
      </c>
      <c r="AK49" s="103">
        <f t="shared" si="57"/>
        <v>21411.666666666668</v>
      </c>
      <c r="AL49" s="103">
        <f t="shared" si="58"/>
        <v>2141.166666666667</v>
      </c>
      <c r="AM49" s="111">
        <v>6098.5</v>
      </c>
      <c r="AN49" s="103">
        <f t="shared" si="59"/>
        <v>26978.699999999997</v>
      </c>
      <c r="AO49" s="103">
        <f t="shared" si="46"/>
        <v>4624.92</v>
      </c>
      <c r="AP49" s="103">
        <f t="shared" si="47"/>
        <v>13103.940000000002</v>
      </c>
      <c r="AQ49" s="103">
        <f t="shared" si="48"/>
        <v>3083.2799999999997</v>
      </c>
      <c r="AR49" s="103"/>
      <c r="AS49" s="103">
        <f t="shared" si="60"/>
        <v>2141.166666666667</v>
      </c>
      <c r="AT49" s="111">
        <v>0</v>
      </c>
      <c r="AU49" s="111">
        <v>0</v>
      </c>
      <c r="AV49" s="111"/>
      <c r="AW49" s="111"/>
      <c r="AX49" s="106">
        <v>0</v>
      </c>
      <c r="AY49" s="106">
        <v>0</v>
      </c>
      <c r="AZ49" s="106">
        <v>0</v>
      </c>
      <c r="BA49" s="112">
        <v>0</v>
      </c>
      <c r="BB49" s="108">
        <f t="shared" si="61"/>
        <v>259079.34</v>
      </c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</row>
    <row r="50" spans="1:261" s="16" customFormat="1" ht="24" customHeight="1" x14ac:dyDescent="0.2">
      <c r="A50" s="27">
        <f t="shared" si="24"/>
        <v>38</v>
      </c>
      <c r="B50" s="29">
        <v>11</v>
      </c>
      <c r="C50" s="30" t="s">
        <v>57</v>
      </c>
      <c r="D50" s="31">
        <v>251</v>
      </c>
      <c r="E50" s="30">
        <v>374</v>
      </c>
      <c r="F50" s="32">
        <v>1</v>
      </c>
      <c r="G50" s="32"/>
      <c r="H50" s="32">
        <v>1710</v>
      </c>
      <c r="I50" s="33" t="s">
        <v>247</v>
      </c>
      <c r="J50" s="33" t="s">
        <v>248</v>
      </c>
      <c r="K50" s="27" t="s">
        <v>68</v>
      </c>
      <c r="L50" s="28">
        <v>38621</v>
      </c>
      <c r="M50" s="28" t="s">
        <v>522</v>
      </c>
      <c r="N50" s="26" t="s">
        <v>527</v>
      </c>
      <c r="O50" s="27">
        <v>5</v>
      </c>
      <c r="P50" s="27">
        <v>40</v>
      </c>
      <c r="Q50" s="27" t="s">
        <v>96</v>
      </c>
      <c r="R50" s="33" t="s">
        <v>114</v>
      </c>
      <c r="S50" s="27">
        <v>11</v>
      </c>
      <c r="T50" s="33" t="s">
        <v>530</v>
      </c>
      <c r="U50" s="27" t="s">
        <v>232</v>
      </c>
      <c r="V50" s="34" t="s">
        <v>233</v>
      </c>
      <c r="W50" s="110">
        <v>12847</v>
      </c>
      <c r="X50" s="111">
        <v>815</v>
      </c>
      <c r="Y50" s="111">
        <v>716</v>
      </c>
      <c r="Z50" s="111"/>
      <c r="AA50" s="104">
        <v>580</v>
      </c>
      <c r="AB50" s="105">
        <f t="shared" si="51"/>
        <v>2248.2249999999999</v>
      </c>
      <c r="AC50" s="105">
        <f t="shared" si="52"/>
        <v>385.40999999999997</v>
      </c>
      <c r="AD50" s="105">
        <f t="shared" si="53"/>
        <v>1091.9950000000001</v>
      </c>
      <c r="AE50" s="105">
        <f t="shared" si="54"/>
        <v>256.94</v>
      </c>
      <c r="AF50" s="102">
        <f t="shared" si="55"/>
        <v>154164</v>
      </c>
      <c r="AG50" s="103">
        <f t="shared" si="40"/>
        <v>9780</v>
      </c>
      <c r="AH50" s="103">
        <f t="shared" si="41"/>
        <v>8592</v>
      </c>
      <c r="AI50" s="111"/>
      <c r="AJ50" s="103">
        <f t="shared" si="56"/>
        <v>6960</v>
      </c>
      <c r="AK50" s="103">
        <f t="shared" si="57"/>
        <v>21411.666666666668</v>
      </c>
      <c r="AL50" s="103">
        <f t="shared" si="58"/>
        <v>2141.166666666667</v>
      </c>
      <c r="AM50" s="111">
        <v>6098.5</v>
      </c>
      <c r="AN50" s="103">
        <f t="shared" si="59"/>
        <v>26978.699999999997</v>
      </c>
      <c r="AO50" s="103">
        <f t="shared" si="46"/>
        <v>4624.92</v>
      </c>
      <c r="AP50" s="103">
        <f t="shared" si="47"/>
        <v>13103.940000000002</v>
      </c>
      <c r="AQ50" s="103">
        <f t="shared" si="48"/>
        <v>3083.2799999999997</v>
      </c>
      <c r="AR50" s="103"/>
      <c r="AS50" s="103">
        <f t="shared" si="60"/>
        <v>2141.166666666667</v>
      </c>
      <c r="AT50" s="111">
        <v>0</v>
      </c>
      <c r="AU50" s="111">
        <v>0</v>
      </c>
      <c r="AV50" s="111"/>
      <c r="AW50" s="111"/>
      <c r="AX50" s="106">
        <v>0</v>
      </c>
      <c r="AY50" s="106">
        <v>0</v>
      </c>
      <c r="AZ50" s="106">
        <v>0</v>
      </c>
      <c r="BA50" s="112">
        <v>0</v>
      </c>
      <c r="BB50" s="108">
        <f t="shared" si="61"/>
        <v>259079.34</v>
      </c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</row>
    <row r="51" spans="1:261" s="16" customFormat="1" ht="24" customHeight="1" x14ac:dyDescent="0.2">
      <c r="A51" s="27">
        <f t="shared" si="24"/>
        <v>39</v>
      </c>
      <c r="B51" s="29">
        <v>11</v>
      </c>
      <c r="C51" s="30" t="s">
        <v>57</v>
      </c>
      <c r="D51" s="31">
        <v>251</v>
      </c>
      <c r="E51" s="30">
        <v>374</v>
      </c>
      <c r="F51" s="32">
        <v>1</v>
      </c>
      <c r="G51" s="32"/>
      <c r="H51" s="32">
        <v>1958</v>
      </c>
      <c r="I51" s="33" t="s">
        <v>249</v>
      </c>
      <c r="J51" s="33" t="s">
        <v>250</v>
      </c>
      <c r="K51" s="27" t="s">
        <v>68</v>
      </c>
      <c r="L51" s="28">
        <v>41113</v>
      </c>
      <c r="M51" s="28" t="s">
        <v>522</v>
      </c>
      <c r="N51" s="26" t="s">
        <v>527</v>
      </c>
      <c r="O51" s="27">
        <v>5</v>
      </c>
      <c r="P51" s="27">
        <v>40</v>
      </c>
      <c r="Q51" s="27" t="s">
        <v>96</v>
      </c>
      <c r="R51" s="33" t="s">
        <v>114</v>
      </c>
      <c r="S51" s="27">
        <v>11</v>
      </c>
      <c r="T51" s="33" t="s">
        <v>530</v>
      </c>
      <c r="U51" s="27" t="s">
        <v>232</v>
      </c>
      <c r="V51" s="34" t="s">
        <v>233</v>
      </c>
      <c r="W51" s="110">
        <v>12847</v>
      </c>
      <c r="X51" s="111">
        <v>815</v>
      </c>
      <c r="Y51" s="111">
        <v>716</v>
      </c>
      <c r="Z51" s="111"/>
      <c r="AA51" s="104">
        <v>290</v>
      </c>
      <c r="AB51" s="105">
        <f t="shared" si="51"/>
        <v>2248.2249999999999</v>
      </c>
      <c r="AC51" s="105">
        <f t="shared" si="52"/>
        <v>385.40999999999997</v>
      </c>
      <c r="AD51" s="105">
        <f t="shared" si="53"/>
        <v>1091.9950000000001</v>
      </c>
      <c r="AE51" s="105">
        <f t="shared" si="54"/>
        <v>256.94</v>
      </c>
      <c r="AF51" s="102">
        <f t="shared" si="55"/>
        <v>154164</v>
      </c>
      <c r="AG51" s="103">
        <f t="shared" si="40"/>
        <v>9780</v>
      </c>
      <c r="AH51" s="103">
        <f t="shared" si="41"/>
        <v>8592</v>
      </c>
      <c r="AI51" s="111"/>
      <c r="AJ51" s="103">
        <f t="shared" si="56"/>
        <v>3480</v>
      </c>
      <c r="AK51" s="103">
        <f t="shared" si="57"/>
        <v>21411.666666666668</v>
      </c>
      <c r="AL51" s="103">
        <f t="shared" si="58"/>
        <v>2141.166666666667</v>
      </c>
      <c r="AM51" s="111">
        <v>6098.5</v>
      </c>
      <c r="AN51" s="103">
        <f t="shared" si="59"/>
        <v>26978.699999999997</v>
      </c>
      <c r="AO51" s="103">
        <f t="shared" si="46"/>
        <v>4624.92</v>
      </c>
      <c r="AP51" s="103">
        <f t="shared" si="47"/>
        <v>13103.940000000002</v>
      </c>
      <c r="AQ51" s="103">
        <f t="shared" si="48"/>
        <v>3083.2799999999997</v>
      </c>
      <c r="AR51" s="103"/>
      <c r="AS51" s="103">
        <f t="shared" si="60"/>
        <v>2141.166666666667</v>
      </c>
      <c r="AT51" s="111">
        <v>0</v>
      </c>
      <c r="AU51" s="111">
        <v>0</v>
      </c>
      <c r="AV51" s="111"/>
      <c r="AW51" s="111"/>
      <c r="AX51" s="106">
        <v>0</v>
      </c>
      <c r="AY51" s="106">
        <v>0</v>
      </c>
      <c r="AZ51" s="106">
        <v>0</v>
      </c>
      <c r="BA51" s="112">
        <v>0</v>
      </c>
      <c r="BB51" s="108">
        <f t="shared" si="61"/>
        <v>255599.34</v>
      </c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</row>
    <row r="52" spans="1:261" s="16" customFormat="1" ht="24" customHeight="1" x14ac:dyDescent="0.2">
      <c r="A52" s="27">
        <f t="shared" si="24"/>
        <v>40</v>
      </c>
      <c r="B52" s="29">
        <v>11</v>
      </c>
      <c r="C52" s="30" t="s">
        <v>57</v>
      </c>
      <c r="D52" s="31">
        <v>251</v>
      </c>
      <c r="E52" s="30">
        <v>374</v>
      </c>
      <c r="F52" s="32">
        <v>1</v>
      </c>
      <c r="G52" s="32"/>
      <c r="H52" s="32">
        <v>2099</v>
      </c>
      <c r="I52" s="33" t="s">
        <v>251</v>
      </c>
      <c r="J52" s="33" t="s">
        <v>252</v>
      </c>
      <c r="K52" s="27" t="s">
        <v>68</v>
      </c>
      <c r="L52" s="28">
        <v>42494</v>
      </c>
      <c r="M52" s="28" t="s">
        <v>522</v>
      </c>
      <c r="N52" s="26" t="s">
        <v>527</v>
      </c>
      <c r="O52" s="27">
        <v>3</v>
      </c>
      <c r="P52" s="27">
        <v>40</v>
      </c>
      <c r="Q52" s="27" t="s">
        <v>96</v>
      </c>
      <c r="R52" s="33" t="s">
        <v>114</v>
      </c>
      <c r="S52" s="27">
        <v>11</v>
      </c>
      <c r="T52" s="33" t="s">
        <v>530</v>
      </c>
      <c r="U52" s="27" t="s">
        <v>232</v>
      </c>
      <c r="V52" s="34" t="s">
        <v>233</v>
      </c>
      <c r="W52" s="110">
        <v>12319</v>
      </c>
      <c r="X52" s="111">
        <v>788</v>
      </c>
      <c r="Y52" s="111">
        <v>688</v>
      </c>
      <c r="Z52" s="111"/>
      <c r="AA52" s="104">
        <v>290</v>
      </c>
      <c r="AB52" s="105">
        <f t="shared" si="51"/>
        <v>2155.8249999999998</v>
      </c>
      <c r="AC52" s="105">
        <f t="shared" si="52"/>
        <v>369.57</v>
      </c>
      <c r="AD52" s="105">
        <f t="shared" si="53"/>
        <v>1047.115</v>
      </c>
      <c r="AE52" s="105">
        <f t="shared" si="54"/>
        <v>246.38</v>
      </c>
      <c r="AF52" s="102">
        <f t="shared" si="55"/>
        <v>147828</v>
      </c>
      <c r="AG52" s="103">
        <f t="shared" si="40"/>
        <v>9456</v>
      </c>
      <c r="AH52" s="103">
        <f t="shared" si="41"/>
        <v>8256</v>
      </c>
      <c r="AI52" s="111"/>
      <c r="AJ52" s="103">
        <f t="shared" si="56"/>
        <v>3480</v>
      </c>
      <c r="AK52" s="103">
        <f t="shared" si="57"/>
        <v>20531.666666666668</v>
      </c>
      <c r="AL52" s="103">
        <f t="shared" si="58"/>
        <v>2053.1666666666665</v>
      </c>
      <c r="AM52" s="111">
        <v>5834.5</v>
      </c>
      <c r="AN52" s="103">
        <f t="shared" si="59"/>
        <v>25869.899999999998</v>
      </c>
      <c r="AO52" s="103">
        <f t="shared" si="46"/>
        <v>4434.84</v>
      </c>
      <c r="AP52" s="103">
        <f t="shared" si="47"/>
        <v>12565.380000000001</v>
      </c>
      <c r="AQ52" s="103">
        <f t="shared" si="48"/>
        <v>2956.56</v>
      </c>
      <c r="AR52" s="103"/>
      <c r="AS52" s="103">
        <f t="shared" si="60"/>
        <v>2053.1666666666665</v>
      </c>
      <c r="AT52" s="111">
        <v>0</v>
      </c>
      <c r="AU52" s="111">
        <v>0</v>
      </c>
      <c r="AV52" s="111"/>
      <c r="AW52" s="111"/>
      <c r="AX52" s="106">
        <v>0</v>
      </c>
      <c r="AY52" s="106">
        <v>0</v>
      </c>
      <c r="AZ52" s="106">
        <v>0</v>
      </c>
      <c r="BA52" s="112">
        <v>0</v>
      </c>
      <c r="BB52" s="108">
        <f t="shared" si="61"/>
        <v>245319.17999999996</v>
      </c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  <c r="IX52" s="48"/>
      <c r="IY52" s="48"/>
      <c r="IZ52" s="48"/>
      <c r="JA52" s="48"/>
    </row>
    <row r="53" spans="1:261" s="16" customFormat="1" ht="24" customHeight="1" x14ac:dyDescent="0.2">
      <c r="A53" s="27">
        <f t="shared" si="24"/>
        <v>41</v>
      </c>
      <c r="B53" s="29">
        <v>11</v>
      </c>
      <c r="C53" s="30" t="s">
        <v>57</v>
      </c>
      <c r="D53" s="31">
        <v>251</v>
      </c>
      <c r="E53" s="30">
        <v>374</v>
      </c>
      <c r="F53" s="32">
        <v>1</v>
      </c>
      <c r="G53" s="32"/>
      <c r="H53" s="32">
        <v>2144</v>
      </c>
      <c r="I53" s="33" t="s">
        <v>253</v>
      </c>
      <c r="J53" s="33" t="s">
        <v>254</v>
      </c>
      <c r="K53" s="27" t="s">
        <v>68</v>
      </c>
      <c r="L53" s="28">
        <v>42919</v>
      </c>
      <c r="M53" s="28" t="s">
        <v>522</v>
      </c>
      <c r="N53" s="26" t="s">
        <v>527</v>
      </c>
      <c r="O53" s="27">
        <v>5</v>
      </c>
      <c r="P53" s="27">
        <v>40</v>
      </c>
      <c r="Q53" s="27" t="s">
        <v>96</v>
      </c>
      <c r="R53" s="33" t="s">
        <v>114</v>
      </c>
      <c r="S53" s="27">
        <v>11</v>
      </c>
      <c r="T53" s="33" t="s">
        <v>530</v>
      </c>
      <c r="U53" s="27" t="s">
        <v>232</v>
      </c>
      <c r="V53" s="34" t="s">
        <v>233</v>
      </c>
      <c r="W53" s="110">
        <v>12847</v>
      </c>
      <c r="X53" s="111">
        <v>815</v>
      </c>
      <c r="Y53" s="111">
        <v>716</v>
      </c>
      <c r="Z53" s="111"/>
      <c r="AA53" s="104">
        <v>0</v>
      </c>
      <c r="AB53" s="105">
        <f t="shared" si="51"/>
        <v>2248.2249999999999</v>
      </c>
      <c r="AC53" s="105">
        <f t="shared" si="52"/>
        <v>385.40999999999997</v>
      </c>
      <c r="AD53" s="105">
        <f t="shared" si="53"/>
        <v>1091.9950000000001</v>
      </c>
      <c r="AE53" s="105">
        <f t="shared" si="54"/>
        <v>256.94</v>
      </c>
      <c r="AF53" s="102">
        <f t="shared" si="55"/>
        <v>154164</v>
      </c>
      <c r="AG53" s="103">
        <f t="shared" si="40"/>
        <v>9780</v>
      </c>
      <c r="AH53" s="103">
        <f t="shared" si="41"/>
        <v>8592</v>
      </c>
      <c r="AI53" s="111"/>
      <c r="AJ53" s="103">
        <f t="shared" si="56"/>
        <v>0</v>
      </c>
      <c r="AK53" s="103">
        <f t="shared" si="57"/>
        <v>21411.666666666668</v>
      </c>
      <c r="AL53" s="103">
        <f t="shared" si="58"/>
        <v>2141.166666666667</v>
      </c>
      <c r="AM53" s="111">
        <v>6098.5</v>
      </c>
      <c r="AN53" s="103">
        <f t="shared" si="59"/>
        <v>26978.699999999997</v>
      </c>
      <c r="AO53" s="103">
        <f t="shared" si="46"/>
        <v>4624.92</v>
      </c>
      <c r="AP53" s="103">
        <f t="shared" si="47"/>
        <v>13103.940000000002</v>
      </c>
      <c r="AQ53" s="103">
        <f t="shared" si="48"/>
        <v>3083.2799999999997</v>
      </c>
      <c r="AR53" s="103"/>
      <c r="AS53" s="103">
        <f t="shared" si="60"/>
        <v>2141.166666666667</v>
      </c>
      <c r="AT53" s="111">
        <v>0</v>
      </c>
      <c r="AU53" s="111">
        <v>0</v>
      </c>
      <c r="AV53" s="111"/>
      <c r="AW53" s="111"/>
      <c r="AX53" s="106">
        <v>0</v>
      </c>
      <c r="AY53" s="106">
        <v>0</v>
      </c>
      <c r="AZ53" s="106">
        <v>0</v>
      </c>
      <c r="BA53" s="112">
        <v>0</v>
      </c>
      <c r="BB53" s="108">
        <f t="shared" si="61"/>
        <v>252119.34</v>
      </c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  <c r="IX53" s="48"/>
      <c r="IY53" s="48"/>
      <c r="IZ53" s="48"/>
      <c r="JA53" s="48"/>
    </row>
    <row r="54" spans="1:261" s="16" customFormat="1" ht="24" customHeight="1" x14ac:dyDescent="0.2">
      <c r="A54" s="27">
        <f t="shared" si="24"/>
        <v>42</v>
      </c>
      <c r="B54" s="29">
        <v>11</v>
      </c>
      <c r="C54" s="30" t="s">
        <v>57</v>
      </c>
      <c r="D54" s="31">
        <v>251</v>
      </c>
      <c r="E54" s="30">
        <v>374</v>
      </c>
      <c r="F54" s="32">
        <v>1</v>
      </c>
      <c r="G54" s="32"/>
      <c r="H54" s="32">
        <v>2196</v>
      </c>
      <c r="I54" s="33" t="s">
        <v>255</v>
      </c>
      <c r="J54" s="33" t="s">
        <v>256</v>
      </c>
      <c r="K54" s="27" t="s">
        <v>68</v>
      </c>
      <c r="L54" s="28">
        <v>43440</v>
      </c>
      <c r="M54" s="28" t="s">
        <v>522</v>
      </c>
      <c r="N54" s="26" t="s">
        <v>527</v>
      </c>
      <c r="O54" s="27">
        <v>5</v>
      </c>
      <c r="P54" s="27">
        <v>40</v>
      </c>
      <c r="Q54" s="27" t="s">
        <v>96</v>
      </c>
      <c r="R54" s="33" t="s">
        <v>114</v>
      </c>
      <c r="S54" s="27">
        <v>11</v>
      </c>
      <c r="T54" s="33" t="s">
        <v>530</v>
      </c>
      <c r="U54" s="27" t="s">
        <v>232</v>
      </c>
      <c r="V54" s="34" t="s">
        <v>233</v>
      </c>
      <c r="W54" s="110">
        <v>12847</v>
      </c>
      <c r="X54" s="111">
        <v>815</v>
      </c>
      <c r="Y54" s="111">
        <v>716</v>
      </c>
      <c r="Z54" s="111"/>
      <c r="AA54" s="104">
        <v>0</v>
      </c>
      <c r="AB54" s="105">
        <f t="shared" si="51"/>
        <v>2248.2249999999999</v>
      </c>
      <c r="AC54" s="105">
        <f t="shared" si="52"/>
        <v>385.40999999999997</v>
      </c>
      <c r="AD54" s="105">
        <f t="shared" si="53"/>
        <v>1091.9950000000001</v>
      </c>
      <c r="AE54" s="105">
        <f t="shared" si="54"/>
        <v>256.94</v>
      </c>
      <c r="AF54" s="102">
        <f t="shared" si="55"/>
        <v>154164</v>
      </c>
      <c r="AG54" s="103">
        <f t="shared" si="40"/>
        <v>9780</v>
      </c>
      <c r="AH54" s="103">
        <f t="shared" si="41"/>
        <v>8592</v>
      </c>
      <c r="AI54" s="111"/>
      <c r="AJ54" s="103">
        <f t="shared" si="56"/>
        <v>0</v>
      </c>
      <c r="AK54" s="103">
        <f t="shared" si="57"/>
        <v>21411.666666666668</v>
      </c>
      <c r="AL54" s="103">
        <f t="shared" si="58"/>
        <v>2141.166666666667</v>
      </c>
      <c r="AM54" s="111">
        <v>6098.5</v>
      </c>
      <c r="AN54" s="103">
        <f t="shared" si="59"/>
        <v>26978.699999999997</v>
      </c>
      <c r="AO54" s="103">
        <f t="shared" si="46"/>
        <v>4624.92</v>
      </c>
      <c r="AP54" s="103">
        <f t="shared" si="47"/>
        <v>13103.940000000002</v>
      </c>
      <c r="AQ54" s="103">
        <f t="shared" si="48"/>
        <v>3083.2799999999997</v>
      </c>
      <c r="AR54" s="103"/>
      <c r="AS54" s="103">
        <f t="shared" si="60"/>
        <v>2141.166666666667</v>
      </c>
      <c r="AT54" s="111">
        <v>0</v>
      </c>
      <c r="AU54" s="111">
        <v>0</v>
      </c>
      <c r="AV54" s="111"/>
      <c r="AW54" s="111"/>
      <c r="AX54" s="106">
        <v>0</v>
      </c>
      <c r="AY54" s="106">
        <v>0</v>
      </c>
      <c r="AZ54" s="106">
        <v>0</v>
      </c>
      <c r="BA54" s="112">
        <v>0</v>
      </c>
      <c r="BB54" s="108">
        <f t="shared" si="61"/>
        <v>252119.34</v>
      </c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  <c r="IX54" s="48"/>
      <c r="IY54" s="48"/>
      <c r="IZ54" s="48"/>
      <c r="JA54" s="48"/>
    </row>
    <row r="55" spans="1:261" s="16" customFormat="1" ht="24" customHeight="1" x14ac:dyDescent="0.2">
      <c r="A55" s="27">
        <f t="shared" si="24"/>
        <v>43</v>
      </c>
      <c r="B55" s="29">
        <v>11</v>
      </c>
      <c r="C55" s="30" t="s">
        <v>57</v>
      </c>
      <c r="D55" s="31">
        <v>251</v>
      </c>
      <c r="E55" s="30">
        <v>374</v>
      </c>
      <c r="F55" s="32">
        <v>1</v>
      </c>
      <c r="G55" s="32"/>
      <c r="H55" s="32">
        <v>2197</v>
      </c>
      <c r="I55" s="33" t="s">
        <v>257</v>
      </c>
      <c r="J55" s="33" t="s">
        <v>258</v>
      </c>
      <c r="K55" s="27" t="s">
        <v>68</v>
      </c>
      <c r="L55" s="28">
        <v>43451</v>
      </c>
      <c r="M55" s="28" t="s">
        <v>522</v>
      </c>
      <c r="N55" s="26" t="s">
        <v>527</v>
      </c>
      <c r="O55" s="27">
        <v>2</v>
      </c>
      <c r="P55" s="27">
        <v>40</v>
      </c>
      <c r="Q55" s="27" t="s">
        <v>96</v>
      </c>
      <c r="R55" s="33" t="s">
        <v>114</v>
      </c>
      <c r="S55" s="27">
        <v>11</v>
      </c>
      <c r="T55" s="33" t="s">
        <v>530</v>
      </c>
      <c r="U55" s="27" t="s">
        <v>259</v>
      </c>
      <c r="V55" s="34" t="s">
        <v>233</v>
      </c>
      <c r="W55" s="110">
        <v>11929</v>
      </c>
      <c r="X55" s="111">
        <v>737</v>
      </c>
      <c r="Y55" s="111">
        <v>675</v>
      </c>
      <c r="Z55" s="111"/>
      <c r="AA55" s="104">
        <v>0</v>
      </c>
      <c r="AB55" s="105">
        <f t="shared" si="51"/>
        <v>2087.5749999999998</v>
      </c>
      <c r="AC55" s="105">
        <f t="shared" si="52"/>
        <v>357.87</v>
      </c>
      <c r="AD55" s="105">
        <f t="shared" si="53"/>
        <v>1013.965</v>
      </c>
      <c r="AE55" s="105">
        <f t="shared" si="54"/>
        <v>238.58</v>
      </c>
      <c r="AF55" s="102">
        <f t="shared" si="55"/>
        <v>143148</v>
      </c>
      <c r="AG55" s="103">
        <f t="shared" si="40"/>
        <v>8844</v>
      </c>
      <c r="AH55" s="103">
        <f t="shared" si="41"/>
        <v>8100</v>
      </c>
      <c r="AI55" s="111"/>
      <c r="AJ55" s="103">
        <f t="shared" si="56"/>
        <v>0</v>
      </c>
      <c r="AK55" s="103">
        <f t="shared" si="57"/>
        <v>19881.666666666668</v>
      </c>
      <c r="AL55" s="103">
        <f t="shared" si="58"/>
        <v>1988.1666666666665</v>
      </c>
      <c r="AM55" s="111">
        <v>5639.5</v>
      </c>
      <c r="AN55" s="103">
        <f t="shared" si="59"/>
        <v>25050.899999999998</v>
      </c>
      <c r="AO55" s="103">
        <f t="shared" si="46"/>
        <v>4294.4400000000005</v>
      </c>
      <c r="AP55" s="103">
        <f t="shared" si="47"/>
        <v>12167.58</v>
      </c>
      <c r="AQ55" s="103">
        <f t="shared" si="48"/>
        <v>2862.96</v>
      </c>
      <c r="AR55" s="103"/>
      <c r="AS55" s="103">
        <f t="shared" si="60"/>
        <v>1988.1666666666665</v>
      </c>
      <c r="AT55" s="111">
        <v>0</v>
      </c>
      <c r="AU55" s="111">
        <v>0</v>
      </c>
      <c r="AV55" s="111"/>
      <c r="AW55" s="111"/>
      <c r="AX55" s="106">
        <v>0</v>
      </c>
      <c r="AY55" s="106">
        <v>0</v>
      </c>
      <c r="AZ55" s="106">
        <v>0</v>
      </c>
      <c r="BA55" s="112">
        <v>0</v>
      </c>
      <c r="BB55" s="108">
        <f t="shared" si="61"/>
        <v>233965.37999999995</v>
      </c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</row>
    <row r="56" spans="1:261" s="16" customFormat="1" ht="24" customHeight="1" x14ac:dyDescent="0.2">
      <c r="A56" s="27">
        <f t="shared" si="24"/>
        <v>44</v>
      </c>
      <c r="B56" s="29">
        <v>11</v>
      </c>
      <c r="C56" s="30" t="s">
        <v>57</v>
      </c>
      <c r="D56" s="31">
        <v>251</v>
      </c>
      <c r="E56" s="30">
        <v>374</v>
      </c>
      <c r="F56" s="32">
        <v>1</v>
      </c>
      <c r="G56" s="32"/>
      <c r="H56" s="32">
        <v>2308</v>
      </c>
      <c r="I56" s="33" t="s">
        <v>673</v>
      </c>
      <c r="J56" s="33" t="s">
        <v>678</v>
      </c>
      <c r="K56" s="27" t="s">
        <v>58</v>
      </c>
      <c r="L56" s="28">
        <v>44363</v>
      </c>
      <c r="M56" s="28" t="s">
        <v>522</v>
      </c>
      <c r="N56" s="26" t="s">
        <v>527</v>
      </c>
      <c r="O56" s="27">
        <v>3</v>
      </c>
      <c r="P56" s="27">
        <v>40</v>
      </c>
      <c r="Q56" s="27" t="s">
        <v>96</v>
      </c>
      <c r="R56" s="33" t="s">
        <v>114</v>
      </c>
      <c r="S56" s="27">
        <v>11</v>
      </c>
      <c r="T56" s="33" t="s">
        <v>530</v>
      </c>
      <c r="U56" s="27" t="s">
        <v>260</v>
      </c>
      <c r="V56" s="34" t="s">
        <v>233</v>
      </c>
      <c r="W56" s="110">
        <v>12319</v>
      </c>
      <c r="X56" s="111">
        <v>788</v>
      </c>
      <c r="Y56" s="111">
        <v>688</v>
      </c>
      <c r="Z56" s="111"/>
      <c r="AA56" s="104">
        <v>870</v>
      </c>
      <c r="AB56" s="105">
        <f t="shared" si="51"/>
        <v>2155.8249999999998</v>
      </c>
      <c r="AC56" s="105">
        <f t="shared" si="52"/>
        <v>369.57</v>
      </c>
      <c r="AD56" s="105">
        <f t="shared" si="53"/>
        <v>1047.115</v>
      </c>
      <c r="AE56" s="105">
        <f t="shared" si="54"/>
        <v>246.38</v>
      </c>
      <c r="AF56" s="102">
        <f t="shared" si="55"/>
        <v>147828</v>
      </c>
      <c r="AG56" s="103">
        <f t="shared" si="40"/>
        <v>9456</v>
      </c>
      <c r="AH56" s="103">
        <f t="shared" si="41"/>
        <v>8256</v>
      </c>
      <c r="AI56" s="111"/>
      <c r="AJ56" s="103">
        <f t="shared" si="56"/>
        <v>10440</v>
      </c>
      <c r="AK56" s="103">
        <f t="shared" si="57"/>
        <v>20531.666666666668</v>
      </c>
      <c r="AL56" s="103">
        <f t="shared" si="58"/>
        <v>2053.1666666666665</v>
      </c>
      <c r="AM56" s="111">
        <v>5834.5</v>
      </c>
      <c r="AN56" s="103">
        <f t="shared" si="59"/>
        <v>25869.899999999998</v>
      </c>
      <c r="AO56" s="103">
        <f t="shared" si="46"/>
        <v>4434.84</v>
      </c>
      <c r="AP56" s="103">
        <f t="shared" si="47"/>
        <v>12565.380000000001</v>
      </c>
      <c r="AQ56" s="103">
        <f t="shared" si="48"/>
        <v>2956.56</v>
      </c>
      <c r="AR56" s="103"/>
      <c r="AS56" s="103">
        <f t="shared" si="60"/>
        <v>2053.1666666666665</v>
      </c>
      <c r="AT56" s="111">
        <v>0</v>
      </c>
      <c r="AU56" s="111">
        <v>0</v>
      </c>
      <c r="AV56" s="111"/>
      <c r="AW56" s="111"/>
      <c r="AX56" s="106">
        <v>0</v>
      </c>
      <c r="AY56" s="106">
        <v>0</v>
      </c>
      <c r="AZ56" s="106">
        <v>0</v>
      </c>
      <c r="BA56" s="112">
        <v>0</v>
      </c>
      <c r="BB56" s="108">
        <f t="shared" si="61"/>
        <v>252279.17999999996</v>
      </c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</row>
    <row r="57" spans="1:261" s="16" customFormat="1" ht="24" customHeight="1" x14ac:dyDescent="0.2">
      <c r="A57" s="27">
        <f t="shared" si="24"/>
        <v>45</v>
      </c>
      <c r="B57" s="29">
        <v>11</v>
      </c>
      <c r="C57" s="30" t="s">
        <v>57</v>
      </c>
      <c r="D57" s="31">
        <v>251</v>
      </c>
      <c r="E57" s="30">
        <v>374</v>
      </c>
      <c r="F57" s="32">
        <v>1</v>
      </c>
      <c r="G57" s="32"/>
      <c r="H57" s="32">
        <v>2153</v>
      </c>
      <c r="I57" s="33" t="s">
        <v>263</v>
      </c>
      <c r="J57" s="33" t="s">
        <v>264</v>
      </c>
      <c r="K57" s="27" t="s">
        <v>68</v>
      </c>
      <c r="L57" s="28">
        <v>43010</v>
      </c>
      <c r="M57" s="28" t="s">
        <v>522</v>
      </c>
      <c r="N57" s="26" t="s">
        <v>527</v>
      </c>
      <c r="O57" s="27">
        <v>3</v>
      </c>
      <c r="P57" s="27">
        <v>40</v>
      </c>
      <c r="Q57" s="27" t="s">
        <v>96</v>
      </c>
      <c r="R57" s="33" t="s">
        <v>114</v>
      </c>
      <c r="S57" s="27">
        <v>11</v>
      </c>
      <c r="T57" s="33" t="s">
        <v>530</v>
      </c>
      <c r="U57" s="27" t="s">
        <v>265</v>
      </c>
      <c r="V57" s="34" t="s">
        <v>233</v>
      </c>
      <c r="W57" s="110">
        <v>12319</v>
      </c>
      <c r="X57" s="111">
        <v>788</v>
      </c>
      <c r="Y57" s="111">
        <v>688</v>
      </c>
      <c r="Z57" s="111"/>
      <c r="AA57" s="104">
        <v>0</v>
      </c>
      <c r="AB57" s="105">
        <f t="shared" si="51"/>
        <v>2155.8249999999998</v>
      </c>
      <c r="AC57" s="105">
        <f t="shared" si="52"/>
        <v>369.57</v>
      </c>
      <c r="AD57" s="105">
        <f t="shared" si="53"/>
        <v>1047.115</v>
      </c>
      <c r="AE57" s="105">
        <f t="shared" si="54"/>
        <v>246.38</v>
      </c>
      <c r="AF57" s="102">
        <f t="shared" si="55"/>
        <v>147828</v>
      </c>
      <c r="AG57" s="103">
        <f t="shared" si="40"/>
        <v>9456</v>
      </c>
      <c r="AH57" s="103">
        <f t="shared" si="41"/>
        <v>8256</v>
      </c>
      <c r="AI57" s="111"/>
      <c r="AJ57" s="103">
        <f t="shared" si="56"/>
        <v>0</v>
      </c>
      <c r="AK57" s="103">
        <f t="shared" si="57"/>
        <v>20531.666666666668</v>
      </c>
      <c r="AL57" s="103">
        <f t="shared" si="58"/>
        <v>2053.1666666666665</v>
      </c>
      <c r="AM57" s="111">
        <v>5834.5</v>
      </c>
      <c r="AN57" s="103">
        <f t="shared" si="59"/>
        <v>25869.899999999998</v>
      </c>
      <c r="AO57" s="103">
        <f t="shared" si="46"/>
        <v>4434.84</v>
      </c>
      <c r="AP57" s="103">
        <f t="shared" si="47"/>
        <v>12565.380000000001</v>
      </c>
      <c r="AQ57" s="103">
        <f t="shared" si="48"/>
        <v>2956.56</v>
      </c>
      <c r="AR57" s="103"/>
      <c r="AS57" s="103">
        <f t="shared" si="60"/>
        <v>2053.1666666666665</v>
      </c>
      <c r="AT57" s="111">
        <v>0</v>
      </c>
      <c r="AU57" s="111">
        <v>0</v>
      </c>
      <c r="AV57" s="111"/>
      <c r="AW57" s="111"/>
      <c r="AX57" s="106">
        <v>0</v>
      </c>
      <c r="AY57" s="106">
        <v>0</v>
      </c>
      <c r="AZ57" s="106">
        <v>0</v>
      </c>
      <c r="BA57" s="112">
        <v>0</v>
      </c>
      <c r="BB57" s="108">
        <f t="shared" si="61"/>
        <v>241839.17999999996</v>
      </c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</row>
    <row r="58" spans="1:261" s="16" customFormat="1" ht="24" customHeight="1" x14ac:dyDescent="0.2">
      <c r="A58" s="27">
        <f t="shared" si="24"/>
        <v>46</v>
      </c>
      <c r="B58" s="29">
        <v>11</v>
      </c>
      <c r="C58" s="30" t="s">
        <v>57</v>
      </c>
      <c r="D58" s="31">
        <v>251</v>
      </c>
      <c r="E58" s="30">
        <v>374</v>
      </c>
      <c r="F58" s="32">
        <v>1</v>
      </c>
      <c r="G58" s="32"/>
      <c r="H58" s="32">
        <v>2254</v>
      </c>
      <c r="I58" s="33" t="s">
        <v>261</v>
      </c>
      <c r="J58" s="33" t="s">
        <v>262</v>
      </c>
      <c r="K58" s="27" t="s">
        <v>68</v>
      </c>
      <c r="L58" s="46">
        <v>43910</v>
      </c>
      <c r="M58" s="47" t="s">
        <v>522</v>
      </c>
      <c r="N58" s="47" t="s">
        <v>527</v>
      </c>
      <c r="O58" s="27">
        <v>3</v>
      </c>
      <c r="P58" s="27">
        <v>40</v>
      </c>
      <c r="Q58" s="27" t="s">
        <v>96</v>
      </c>
      <c r="R58" s="33" t="s">
        <v>114</v>
      </c>
      <c r="S58" s="27">
        <v>11</v>
      </c>
      <c r="T58" s="33" t="s">
        <v>530</v>
      </c>
      <c r="U58" s="27" t="s">
        <v>260</v>
      </c>
      <c r="V58" s="34" t="s">
        <v>233</v>
      </c>
      <c r="W58" s="110">
        <v>12319</v>
      </c>
      <c r="X58" s="111">
        <v>788</v>
      </c>
      <c r="Y58" s="111">
        <v>688</v>
      </c>
      <c r="Z58" s="111"/>
      <c r="AA58" s="104">
        <v>0</v>
      </c>
      <c r="AB58" s="105">
        <f t="shared" si="51"/>
        <v>2155.8249999999998</v>
      </c>
      <c r="AC58" s="105">
        <f t="shared" si="52"/>
        <v>369.57</v>
      </c>
      <c r="AD58" s="105">
        <f t="shared" si="53"/>
        <v>1047.115</v>
      </c>
      <c r="AE58" s="105">
        <f t="shared" si="54"/>
        <v>246.38</v>
      </c>
      <c r="AF58" s="102">
        <f t="shared" si="55"/>
        <v>147828</v>
      </c>
      <c r="AG58" s="103">
        <f t="shared" si="40"/>
        <v>9456</v>
      </c>
      <c r="AH58" s="103">
        <f t="shared" si="41"/>
        <v>8256</v>
      </c>
      <c r="AI58" s="111"/>
      <c r="AJ58" s="103">
        <f t="shared" si="56"/>
        <v>0</v>
      </c>
      <c r="AK58" s="103">
        <f t="shared" si="57"/>
        <v>20531.666666666668</v>
      </c>
      <c r="AL58" s="103">
        <f t="shared" si="58"/>
        <v>2053.1666666666665</v>
      </c>
      <c r="AM58" s="111">
        <v>5834.5</v>
      </c>
      <c r="AN58" s="103">
        <f t="shared" si="59"/>
        <v>25869.899999999998</v>
      </c>
      <c r="AO58" s="103">
        <f t="shared" si="46"/>
        <v>4434.84</v>
      </c>
      <c r="AP58" s="103">
        <f t="shared" si="47"/>
        <v>12565.380000000001</v>
      </c>
      <c r="AQ58" s="103">
        <f t="shared" si="48"/>
        <v>2956.56</v>
      </c>
      <c r="AR58" s="103"/>
      <c r="AS58" s="103">
        <f t="shared" si="60"/>
        <v>2053.1666666666665</v>
      </c>
      <c r="AT58" s="111">
        <v>0</v>
      </c>
      <c r="AU58" s="111">
        <v>0</v>
      </c>
      <c r="AV58" s="111"/>
      <c r="AW58" s="111"/>
      <c r="AX58" s="106">
        <v>0</v>
      </c>
      <c r="AY58" s="106">
        <v>0</v>
      </c>
      <c r="AZ58" s="106">
        <v>0</v>
      </c>
      <c r="BA58" s="112">
        <v>0</v>
      </c>
      <c r="BB58" s="109">
        <f t="shared" si="61"/>
        <v>241839.17999999996</v>
      </c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</row>
    <row r="59" spans="1:261" s="16" customFormat="1" ht="24" customHeight="1" x14ac:dyDescent="0.2">
      <c r="A59" s="27">
        <f t="shared" si="24"/>
        <v>47</v>
      </c>
      <c r="B59" s="29">
        <v>11</v>
      </c>
      <c r="C59" s="30" t="s">
        <v>57</v>
      </c>
      <c r="D59" s="31">
        <v>251</v>
      </c>
      <c r="E59" s="30">
        <v>374</v>
      </c>
      <c r="F59" s="32">
        <v>1</v>
      </c>
      <c r="G59" s="32"/>
      <c r="H59" s="32">
        <v>1346</v>
      </c>
      <c r="I59" s="33" t="s">
        <v>266</v>
      </c>
      <c r="J59" s="33" t="s">
        <v>267</v>
      </c>
      <c r="K59" s="27" t="s">
        <v>58</v>
      </c>
      <c r="L59" s="28">
        <v>35844</v>
      </c>
      <c r="M59" s="28" t="s">
        <v>522</v>
      </c>
      <c r="N59" s="26" t="s">
        <v>527</v>
      </c>
      <c r="O59" s="27">
        <v>1</v>
      </c>
      <c r="P59" s="27">
        <v>40</v>
      </c>
      <c r="Q59" s="27" t="s">
        <v>96</v>
      </c>
      <c r="R59" s="33" t="s">
        <v>114</v>
      </c>
      <c r="S59" s="27">
        <v>11</v>
      </c>
      <c r="T59" s="33" t="s">
        <v>530</v>
      </c>
      <c r="U59" s="27" t="s">
        <v>268</v>
      </c>
      <c r="V59" s="34" t="s">
        <v>233</v>
      </c>
      <c r="W59" s="133">
        <v>11557</v>
      </c>
      <c r="X59" s="125">
        <v>717</v>
      </c>
      <c r="Y59" s="125">
        <v>667</v>
      </c>
      <c r="Z59" s="125"/>
      <c r="AA59" s="126">
        <v>725</v>
      </c>
      <c r="AB59" s="127">
        <f t="shared" si="51"/>
        <v>2022.4749999999999</v>
      </c>
      <c r="AC59" s="127">
        <f t="shared" si="52"/>
        <v>346.71</v>
      </c>
      <c r="AD59" s="127">
        <f t="shared" si="53"/>
        <v>982.34500000000003</v>
      </c>
      <c r="AE59" s="127">
        <f t="shared" si="54"/>
        <v>231.14000000000001</v>
      </c>
      <c r="AF59" s="128">
        <f t="shared" si="55"/>
        <v>138684</v>
      </c>
      <c r="AG59" s="129">
        <f t="shared" si="40"/>
        <v>8604</v>
      </c>
      <c r="AH59" s="129">
        <f t="shared" si="41"/>
        <v>8004</v>
      </c>
      <c r="AI59" s="125"/>
      <c r="AJ59" s="129">
        <f t="shared" si="56"/>
        <v>8700</v>
      </c>
      <c r="AK59" s="129">
        <f t="shared" si="57"/>
        <v>19261.666666666668</v>
      </c>
      <c r="AL59" s="129">
        <f t="shared" si="58"/>
        <v>1926.1666666666667</v>
      </c>
      <c r="AM59" s="125">
        <v>5453.5</v>
      </c>
      <c r="AN59" s="129">
        <f t="shared" si="59"/>
        <v>24269.699999999997</v>
      </c>
      <c r="AO59" s="129">
        <f t="shared" si="46"/>
        <v>4160.5199999999995</v>
      </c>
      <c r="AP59" s="129">
        <f t="shared" si="47"/>
        <v>11788.14</v>
      </c>
      <c r="AQ59" s="129">
        <f t="shared" si="48"/>
        <v>2773.6800000000003</v>
      </c>
      <c r="AR59" s="129"/>
      <c r="AS59" s="129">
        <f t="shared" si="60"/>
        <v>1926.1666666666667</v>
      </c>
      <c r="AT59" s="125">
        <v>0</v>
      </c>
      <c r="AU59" s="125">
        <v>0</v>
      </c>
      <c r="AV59" s="125"/>
      <c r="AW59" s="125"/>
      <c r="AX59" s="130">
        <v>0</v>
      </c>
      <c r="AY59" s="130">
        <v>0</v>
      </c>
      <c r="AZ59" s="130">
        <v>0</v>
      </c>
      <c r="BA59" s="131">
        <v>0</v>
      </c>
      <c r="BB59" s="132">
        <f t="shared" si="61"/>
        <v>235551.53999999995</v>
      </c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</row>
    <row r="60" spans="1:261" s="16" customFormat="1" ht="24" customHeight="1" x14ac:dyDescent="0.2">
      <c r="A60" s="27">
        <f t="shared" si="24"/>
        <v>48</v>
      </c>
      <c r="B60" s="29">
        <v>11</v>
      </c>
      <c r="C60" s="30" t="s">
        <v>57</v>
      </c>
      <c r="D60" s="31">
        <v>251</v>
      </c>
      <c r="E60" s="30">
        <v>374</v>
      </c>
      <c r="F60" s="32">
        <v>1</v>
      </c>
      <c r="G60" s="32"/>
      <c r="H60" s="32">
        <v>1750</v>
      </c>
      <c r="I60" s="33" t="s">
        <v>269</v>
      </c>
      <c r="J60" s="33" t="s">
        <v>270</v>
      </c>
      <c r="K60" s="27" t="s">
        <v>58</v>
      </c>
      <c r="L60" s="28">
        <v>38920</v>
      </c>
      <c r="M60" s="28" t="s">
        <v>522</v>
      </c>
      <c r="N60" s="26" t="s">
        <v>527</v>
      </c>
      <c r="O60" s="27">
        <v>6</v>
      </c>
      <c r="P60" s="27">
        <v>30</v>
      </c>
      <c r="Q60" s="27" t="s">
        <v>96</v>
      </c>
      <c r="R60" s="33" t="s">
        <v>114</v>
      </c>
      <c r="S60" s="27">
        <v>11</v>
      </c>
      <c r="T60" s="33" t="s">
        <v>530</v>
      </c>
      <c r="U60" s="27" t="s">
        <v>271</v>
      </c>
      <c r="V60" s="34" t="s">
        <v>233</v>
      </c>
      <c r="W60" s="110">
        <v>9981.5</v>
      </c>
      <c r="X60" s="111">
        <v>686.25</v>
      </c>
      <c r="Y60" s="111">
        <v>627</v>
      </c>
      <c r="Z60" s="111"/>
      <c r="AA60" s="104">
        <v>725</v>
      </c>
      <c r="AB60" s="105">
        <f t="shared" si="51"/>
        <v>1746.7624999999998</v>
      </c>
      <c r="AC60" s="105">
        <f t="shared" si="52"/>
        <v>299.44499999999999</v>
      </c>
      <c r="AD60" s="105">
        <f t="shared" si="53"/>
        <v>848.42750000000001</v>
      </c>
      <c r="AE60" s="105">
        <f t="shared" si="54"/>
        <v>199.63</v>
      </c>
      <c r="AF60" s="102">
        <f t="shared" si="55"/>
        <v>119778</v>
      </c>
      <c r="AG60" s="103">
        <f t="shared" si="40"/>
        <v>8235</v>
      </c>
      <c r="AH60" s="103">
        <f t="shared" si="41"/>
        <v>7524</v>
      </c>
      <c r="AI60" s="111"/>
      <c r="AJ60" s="103">
        <f t="shared" si="56"/>
        <v>8700</v>
      </c>
      <c r="AK60" s="103">
        <f t="shared" si="57"/>
        <v>16635.833333333332</v>
      </c>
      <c r="AL60" s="103">
        <f t="shared" si="58"/>
        <v>1663.5833333333333</v>
      </c>
      <c r="AM60" s="111">
        <v>4747</v>
      </c>
      <c r="AN60" s="103">
        <f t="shared" si="59"/>
        <v>20961.149999999998</v>
      </c>
      <c r="AO60" s="103">
        <f t="shared" si="46"/>
        <v>3593.34</v>
      </c>
      <c r="AP60" s="103">
        <f t="shared" si="47"/>
        <v>10181.130000000001</v>
      </c>
      <c r="AQ60" s="103">
        <f t="shared" si="48"/>
        <v>2395.56</v>
      </c>
      <c r="AR60" s="103"/>
      <c r="AS60" s="103">
        <f t="shared" si="60"/>
        <v>1663.5833333333333</v>
      </c>
      <c r="AT60" s="111">
        <v>0</v>
      </c>
      <c r="AU60" s="111">
        <v>0</v>
      </c>
      <c r="AV60" s="111"/>
      <c r="AW60" s="111"/>
      <c r="AX60" s="106">
        <v>0</v>
      </c>
      <c r="AY60" s="106">
        <v>0</v>
      </c>
      <c r="AZ60" s="106">
        <v>0</v>
      </c>
      <c r="BA60" s="112">
        <v>0</v>
      </c>
      <c r="BB60" s="108">
        <f t="shared" si="61"/>
        <v>206078.18000000002</v>
      </c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</row>
    <row r="61" spans="1:261" s="16" customFormat="1" ht="24" customHeight="1" x14ac:dyDescent="0.2">
      <c r="A61" s="27">
        <f t="shared" si="24"/>
        <v>49</v>
      </c>
      <c r="B61" s="29">
        <v>11</v>
      </c>
      <c r="C61" s="30" t="s">
        <v>57</v>
      </c>
      <c r="D61" s="31">
        <v>251</v>
      </c>
      <c r="E61" s="30">
        <v>374</v>
      </c>
      <c r="F61" s="32">
        <v>1</v>
      </c>
      <c r="G61" s="32"/>
      <c r="H61" s="32">
        <v>2057</v>
      </c>
      <c r="I61" s="33" t="s">
        <v>272</v>
      </c>
      <c r="J61" s="33" t="s">
        <v>273</v>
      </c>
      <c r="K61" s="27" t="s">
        <v>58</v>
      </c>
      <c r="L61" s="28">
        <v>42011</v>
      </c>
      <c r="M61" s="28" t="s">
        <v>522</v>
      </c>
      <c r="N61" s="26" t="s">
        <v>527</v>
      </c>
      <c r="O61" s="27">
        <v>1</v>
      </c>
      <c r="P61" s="27">
        <v>40</v>
      </c>
      <c r="Q61" s="27" t="s">
        <v>96</v>
      </c>
      <c r="R61" s="33" t="s">
        <v>114</v>
      </c>
      <c r="S61" s="27">
        <v>11</v>
      </c>
      <c r="T61" s="33" t="s">
        <v>530</v>
      </c>
      <c r="U61" s="27" t="s">
        <v>271</v>
      </c>
      <c r="V61" s="34" t="s">
        <v>233</v>
      </c>
      <c r="W61" s="133">
        <v>11557</v>
      </c>
      <c r="X61" s="125">
        <v>717</v>
      </c>
      <c r="Y61" s="125">
        <v>667</v>
      </c>
      <c r="Z61" s="125"/>
      <c r="AA61" s="126">
        <f>145*2</f>
        <v>290</v>
      </c>
      <c r="AB61" s="127">
        <f t="shared" si="51"/>
        <v>2022.4749999999999</v>
      </c>
      <c r="AC61" s="127">
        <f t="shared" si="52"/>
        <v>346.71</v>
      </c>
      <c r="AD61" s="127">
        <f t="shared" si="53"/>
        <v>982.34500000000003</v>
      </c>
      <c r="AE61" s="127">
        <f t="shared" si="54"/>
        <v>231.14000000000001</v>
      </c>
      <c r="AF61" s="128">
        <f t="shared" si="55"/>
        <v>138684</v>
      </c>
      <c r="AG61" s="129">
        <f t="shared" si="40"/>
        <v>8604</v>
      </c>
      <c r="AH61" s="129">
        <f t="shared" si="41"/>
        <v>8004</v>
      </c>
      <c r="AI61" s="125"/>
      <c r="AJ61" s="129">
        <f t="shared" si="56"/>
        <v>3480</v>
      </c>
      <c r="AK61" s="129">
        <f t="shared" si="57"/>
        <v>19261.666666666668</v>
      </c>
      <c r="AL61" s="129">
        <f t="shared" si="58"/>
        <v>1926.1666666666667</v>
      </c>
      <c r="AM61" s="125">
        <v>5453.5</v>
      </c>
      <c r="AN61" s="129">
        <f t="shared" si="59"/>
        <v>24269.699999999997</v>
      </c>
      <c r="AO61" s="129">
        <f t="shared" si="46"/>
        <v>4160.5199999999995</v>
      </c>
      <c r="AP61" s="129">
        <f t="shared" si="47"/>
        <v>11788.14</v>
      </c>
      <c r="AQ61" s="129">
        <f t="shared" si="48"/>
        <v>2773.6800000000003</v>
      </c>
      <c r="AR61" s="129"/>
      <c r="AS61" s="129">
        <f t="shared" si="60"/>
        <v>1926.1666666666667</v>
      </c>
      <c r="AT61" s="125">
        <v>0</v>
      </c>
      <c r="AU61" s="125">
        <v>0</v>
      </c>
      <c r="AV61" s="125"/>
      <c r="AW61" s="125"/>
      <c r="AX61" s="130">
        <v>0</v>
      </c>
      <c r="AY61" s="130">
        <v>0</v>
      </c>
      <c r="AZ61" s="130">
        <v>0</v>
      </c>
      <c r="BA61" s="131">
        <v>0</v>
      </c>
      <c r="BB61" s="132">
        <f t="shared" si="61"/>
        <v>230331.53999999995</v>
      </c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</row>
    <row r="62" spans="1:261" s="16" customFormat="1" ht="24" customHeight="1" x14ac:dyDescent="0.2">
      <c r="A62" s="27">
        <f t="shared" si="24"/>
        <v>50</v>
      </c>
      <c r="B62" s="29">
        <v>11</v>
      </c>
      <c r="C62" s="30" t="s">
        <v>57</v>
      </c>
      <c r="D62" s="31">
        <v>251</v>
      </c>
      <c r="E62" s="30">
        <v>374</v>
      </c>
      <c r="F62" s="32">
        <v>1</v>
      </c>
      <c r="G62" s="32"/>
      <c r="H62" s="32">
        <v>2301</v>
      </c>
      <c r="I62" s="33" t="s">
        <v>618</v>
      </c>
      <c r="J62" s="33" t="s">
        <v>619</v>
      </c>
      <c r="K62" s="27" t="s">
        <v>68</v>
      </c>
      <c r="L62" s="28">
        <v>44214</v>
      </c>
      <c r="M62" s="28" t="s">
        <v>522</v>
      </c>
      <c r="N62" s="26" t="s">
        <v>527</v>
      </c>
      <c r="O62" s="27">
        <v>2</v>
      </c>
      <c r="P62" s="27">
        <v>40</v>
      </c>
      <c r="Q62" s="27" t="s">
        <v>96</v>
      </c>
      <c r="R62" s="33" t="s">
        <v>114</v>
      </c>
      <c r="S62" s="27">
        <v>11</v>
      </c>
      <c r="T62" s="33" t="s">
        <v>530</v>
      </c>
      <c r="U62" s="27" t="s">
        <v>274</v>
      </c>
      <c r="V62" s="34" t="s">
        <v>233</v>
      </c>
      <c r="W62" s="110">
        <v>11929</v>
      </c>
      <c r="X62" s="111">
        <v>737</v>
      </c>
      <c r="Y62" s="111">
        <v>675</v>
      </c>
      <c r="Z62" s="111"/>
      <c r="AA62" s="104">
        <v>0</v>
      </c>
      <c r="AB62" s="105">
        <f t="shared" si="51"/>
        <v>2087.5749999999998</v>
      </c>
      <c r="AC62" s="105">
        <f t="shared" si="52"/>
        <v>357.87</v>
      </c>
      <c r="AD62" s="105">
        <f t="shared" si="53"/>
        <v>1013.965</v>
      </c>
      <c r="AE62" s="105">
        <f t="shared" si="54"/>
        <v>238.58</v>
      </c>
      <c r="AF62" s="102">
        <f t="shared" si="55"/>
        <v>143148</v>
      </c>
      <c r="AG62" s="103">
        <f t="shared" si="40"/>
        <v>8844</v>
      </c>
      <c r="AH62" s="103">
        <f t="shared" si="41"/>
        <v>8100</v>
      </c>
      <c r="AI62" s="111"/>
      <c r="AJ62" s="103">
        <f t="shared" si="56"/>
        <v>0</v>
      </c>
      <c r="AK62" s="103">
        <f t="shared" si="57"/>
        <v>19881.666666666668</v>
      </c>
      <c r="AL62" s="103">
        <f t="shared" si="58"/>
        <v>1988.1666666666665</v>
      </c>
      <c r="AM62" s="111">
        <v>5639.5</v>
      </c>
      <c r="AN62" s="103">
        <f t="shared" si="59"/>
        <v>25050.899999999998</v>
      </c>
      <c r="AO62" s="103">
        <f t="shared" si="46"/>
        <v>4294.4400000000005</v>
      </c>
      <c r="AP62" s="103">
        <f t="shared" si="47"/>
        <v>12167.58</v>
      </c>
      <c r="AQ62" s="103">
        <f t="shared" si="48"/>
        <v>2862.96</v>
      </c>
      <c r="AR62" s="103"/>
      <c r="AS62" s="103">
        <f t="shared" si="60"/>
        <v>1988.1666666666665</v>
      </c>
      <c r="AT62" s="111">
        <v>0</v>
      </c>
      <c r="AU62" s="111">
        <v>0</v>
      </c>
      <c r="AV62" s="111"/>
      <c r="AW62" s="111"/>
      <c r="AX62" s="106">
        <v>0</v>
      </c>
      <c r="AY62" s="106">
        <v>0</v>
      </c>
      <c r="AZ62" s="106">
        <v>0</v>
      </c>
      <c r="BA62" s="112">
        <v>0</v>
      </c>
      <c r="BB62" s="108">
        <f t="shared" si="61"/>
        <v>233965.37999999995</v>
      </c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</row>
    <row r="63" spans="1:261" s="16" customFormat="1" ht="24" customHeight="1" x14ac:dyDescent="0.2">
      <c r="A63" s="27">
        <f t="shared" si="24"/>
        <v>51</v>
      </c>
      <c r="B63" s="29">
        <v>11</v>
      </c>
      <c r="C63" s="30" t="s">
        <v>57</v>
      </c>
      <c r="D63" s="31">
        <v>251</v>
      </c>
      <c r="E63" s="30">
        <v>374</v>
      </c>
      <c r="F63" s="32">
        <v>1</v>
      </c>
      <c r="G63" s="32"/>
      <c r="H63" s="32">
        <v>1523</v>
      </c>
      <c r="I63" s="33" t="s">
        <v>275</v>
      </c>
      <c r="J63" s="33" t="s">
        <v>276</v>
      </c>
      <c r="K63" s="27" t="s">
        <v>58</v>
      </c>
      <c r="L63" s="28">
        <v>36923</v>
      </c>
      <c r="M63" s="28" t="s">
        <v>522</v>
      </c>
      <c r="N63" s="26" t="s">
        <v>527</v>
      </c>
      <c r="O63" s="27">
        <v>2</v>
      </c>
      <c r="P63" s="27">
        <v>40</v>
      </c>
      <c r="Q63" s="27" t="s">
        <v>96</v>
      </c>
      <c r="R63" s="33" t="s">
        <v>114</v>
      </c>
      <c r="S63" s="27">
        <v>11</v>
      </c>
      <c r="T63" s="33" t="s">
        <v>530</v>
      </c>
      <c r="U63" s="27" t="s">
        <v>274</v>
      </c>
      <c r="V63" s="34" t="s">
        <v>233</v>
      </c>
      <c r="W63" s="110">
        <v>11929</v>
      </c>
      <c r="X63" s="111">
        <v>737</v>
      </c>
      <c r="Y63" s="111">
        <v>675</v>
      </c>
      <c r="Z63" s="111"/>
      <c r="AA63" s="104">
        <v>725</v>
      </c>
      <c r="AB63" s="105">
        <f t="shared" si="51"/>
        <v>2087.5749999999998</v>
      </c>
      <c r="AC63" s="105">
        <f t="shared" si="52"/>
        <v>357.87</v>
      </c>
      <c r="AD63" s="105">
        <f t="shared" si="53"/>
        <v>1013.965</v>
      </c>
      <c r="AE63" s="105">
        <f t="shared" si="54"/>
        <v>238.58</v>
      </c>
      <c r="AF63" s="102">
        <f t="shared" si="55"/>
        <v>143148</v>
      </c>
      <c r="AG63" s="103">
        <f t="shared" si="40"/>
        <v>8844</v>
      </c>
      <c r="AH63" s="103">
        <f t="shared" si="41"/>
        <v>8100</v>
      </c>
      <c r="AI63" s="111"/>
      <c r="AJ63" s="103">
        <f t="shared" si="56"/>
        <v>8700</v>
      </c>
      <c r="AK63" s="103">
        <f t="shared" si="57"/>
        <v>19881.666666666668</v>
      </c>
      <c r="AL63" s="103">
        <f t="shared" si="58"/>
        <v>1988.1666666666665</v>
      </c>
      <c r="AM63" s="111">
        <v>5639.5</v>
      </c>
      <c r="AN63" s="103">
        <f t="shared" si="59"/>
        <v>25050.899999999998</v>
      </c>
      <c r="AO63" s="103">
        <f t="shared" si="46"/>
        <v>4294.4400000000005</v>
      </c>
      <c r="AP63" s="103">
        <f t="shared" si="47"/>
        <v>12167.58</v>
      </c>
      <c r="AQ63" s="103">
        <f t="shared" si="48"/>
        <v>2862.96</v>
      </c>
      <c r="AR63" s="103"/>
      <c r="AS63" s="103">
        <f t="shared" si="60"/>
        <v>1988.1666666666665</v>
      </c>
      <c r="AT63" s="111">
        <v>0</v>
      </c>
      <c r="AU63" s="111">
        <v>0</v>
      </c>
      <c r="AV63" s="111"/>
      <c r="AW63" s="111"/>
      <c r="AX63" s="106">
        <v>0</v>
      </c>
      <c r="AY63" s="106">
        <v>0</v>
      </c>
      <c r="AZ63" s="106">
        <v>0</v>
      </c>
      <c r="BA63" s="112">
        <v>0</v>
      </c>
      <c r="BB63" s="108">
        <f t="shared" si="61"/>
        <v>242665.37999999995</v>
      </c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</row>
    <row r="64" spans="1:261" s="16" customFormat="1" ht="24" customHeight="1" x14ac:dyDescent="0.2">
      <c r="A64" s="27">
        <f t="shared" si="24"/>
        <v>52</v>
      </c>
      <c r="B64" s="29">
        <v>11</v>
      </c>
      <c r="C64" s="30" t="s">
        <v>57</v>
      </c>
      <c r="D64" s="31">
        <v>251</v>
      </c>
      <c r="E64" s="30">
        <v>374</v>
      </c>
      <c r="F64" s="32">
        <v>1</v>
      </c>
      <c r="G64" s="32"/>
      <c r="H64" s="32">
        <v>1571</v>
      </c>
      <c r="I64" s="33" t="s">
        <v>277</v>
      </c>
      <c r="J64" s="33" t="s">
        <v>278</v>
      </c>
      <c r="K64" s="27" t="s">
        <v>68</v>
      </c>
      <c r="L64" s="28">
        <v>37355</v>
      </c>
      <c r="M64" s="28" t="s">
        <v>522</v>
      </c>
      <c r="N64" s="26" t="s">
        <v>527</v>
      </c>
      <c r="O64" s="27">
        <v>2</v>
      </c>
      <c r="P64" s="27">
        <v>40</v>
      </c>
      <c r="Q64" s="27" t="s">
        <v>96</v>
      </c>
      <c r="R64" s="33" t="s">
        <v>114</v>
      </c>
      <c r="S64" s="27">
        <v>11</v>
      </c>
      <c r="T64" s="33" t="s">
        <v>530</v>
      </c>
      <c r="U64" s="27" t="s">
        <v>274</v>
      </c>
      <c r="V64" s="34" t="s">
        <v>233</v>
      </c>
      <c r="W64" s="110">
        <v>11929</v>
      </c>
      <c r="X64" s="111">
        <v>737</v>
      </c>
      <c r="Y64" s="111">
        <v>675</v>
      </c>
      <c r="Z64" s="111"/>
      <c r="AA64" s="104">
        <v>580</v>
      </c>
      <c r="AB64" s="105">
        <f t="shared" si="51"/>
        <v>2087.5749999999998</v>
      </c>
      <c r="AC64" s="105">
        <f t="shared" si="52"/>
        <v>357.87</v>
      </c>
      <c r="AD64" s="105">
        <f t="shared" si="53"/>
        <v>1013.965</v>
      </c>
      <c r="AE64" s="105">
        <f t="shared" si="54"/>
        <v>238.58</v>
      </c>
      <c r="AF64" s="102">
        <f t="shared" si="55"/>
        <v>143148</v>
      </c>
      <c r="AG64" s="103">
        <f t="shared" si="40"/>
        <v>8844</v>
      </c>
      <c r="AH64" s="103">
        <f t="shared" si="41"/>
        <v>8100</v>
      </c>
      <c r="AI64" s="111"/>
      <c r="AJ64" s="103">
        <f t="shared" si="56"/>
        <v>6960</v>
      </c>
      <c r="AK64" s="103">
        <f t="shared" si="57"/>
        <v>19881.666666666668</v>
      </c>
      <c r="AL64" s="103">
        <f t="shared" si="58"/>
        <v>1988.1666666666665</v>
      </c>
      <c r="AM64" s="111">
        <v>5639.5</v>
      </c>
      <c r="AN64" s="103">
        <f t="shared" si="59"/>
        <v>25050.899999999998</v>
      </c>
      <c r="AO64" s="103">
        <f t="shared" si="46"/>
        <v>4294.4400000000005</v>
      </c>
      <c r="AP64" s="103">
        <f t="shared" si="47"/>
        <v>12167.58</v>
      </c>
      <c r="AQ64" s="103">
        <f t="shared" si="48"/>
        <v>2862.96</v>
      </c>
      <c r="AR64" s="103"/>
      <c r="AS64" s="103">
        <f t="shared" si="60"/>
        <v>1988.1666666666665</v>
      </c>
      <c r="AT64" s="111">
        <v>0</v>
      </c>
      <c r="AU64" s="111">
        <v>0</v>
      </c>
      <c r="AV64" s="111"/>
      <c r="AW64" s="111"/>
      <c r="AX64" s="106">
        <v>0</v>
      </c>
      <c r="AY64" s="106">
        <v>0</v>
      </c>
      <c r="AZ64" s="106">
        <v>0</v>
      </c>
      <c r="BA64" s="112">
        <v>0</v>
      </c>
      <c r="BB64" s="108">
        <f t="shared" si="61"/>
        <v>240925.37999999995</v>
      </c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</row>
    <row r="65" spans="1:261" s="16" customFormat="1" ht="24" customHeight="1" x14ac:dyDescent="0.2">
      <c r="A65" s="27">
        <f t="shared" si="24"/>
        <v>53</v>
      </c>
      <c r="B65" s="29">
        <v>11</v>
      </c>
      <c r="C65" s="30" t="s">
        <v>57</v>
      </c>
      <c r="D65" s="31">
        <v>251</v>
      </c>
      <c r="E65" s="30">
        <v>374</v>
      </c>
      <c r="F65" s="32">
        <v>1</v>
      </c>
      <c r="G65" s="32"/>
      <c r="H65" s="32">
        <v>1676</v>
      </c>
      <c r="I65" s="33" t="s">
        <v>279</v>
      </c>
      <c r="J65" s="33" t="s">
        <v>280</v>
      </c>
      <c r="K65" s="27" t="s">
        <v>68</v>
      </c>
      <c r="L65" s="28">
        <v>38296</v>
      </c>
      <c r="M65" s="28" t="s">
        <v>522</v>
      </c>
      <c r="N65" s="26" t="s">
        <v>527</v>
      </c>
      <c r="O65" s="27">
        <v>2</v>
      </c>
      <c r="P65" s="27">
        <v>40</v>
      </c>
      <c r="Q65" s="27" t="s">
        <v>96</v>
      </c>
      <c r="R65" s="33" t="s">
        <v>114</v>
      </c>
      <c r="S65" s="27">
        <v>11</v>
      </c>
      <c r="T65" s="33" t="s">
        <v>530</v>
      </c>
      <c r="U65" s="27" t="s">
        <v>274</v>
      </c>
      <c r="V65" s="34" t="s">
        <v>233</v>
      </c>
      <c r="W65" s="110">
        <v>11929</v>
      </c>
      <c r="X65" s="111">
        <v>737</v>
      </c>
      <c r="Y65" s="111">
        <v>675</v>
      </c>
      <c r="Z65" s="111"/>
      <c r="AA65" s="104">
        <v>580</v>
      </c>
      <c r="AB65" s="105">
        <f t="shared" si="51"/>
        <v>2087.5749999999998</v>
      </c>
      <c r="AC65" s="105">
        <f t="shared" si="52"/>
        <v>357.87</v>
      </c>
      <c r="AD65" s="105">
        <f t="shared" si="53"/>
        <v>1013.965</v>
      </c>
      <c r="AE65" s="105">
        <f t="shared" si="54"/>
        <v>238.58</v>
      </c>
      <c r="AF65" s="102">
        <f t="shared" si="55"/>
        <v>143148</v>
      </c>
      <c r="AG65" s="103">
        <f t="shared" si="40"/>
        <v>8844</v>
      </c>
      <c r="AH65" s="103">
        <f t="shared" si="41"/>
        <v>8100</v>
      </c>
      <c r="AI65" s="111"/>
      <c r="AJ65" s="103">
        <f t="shared" si="56"/>
        <v>6960</v>
      </c>
      <c r="AK65" s="103">
        <f t="shared" si="57"/>
        <v>19881.666666666668</v>
      </c>
      <c r="AL65" s="103">
        <f t="shared" si="58"/>
        <v>1988.1666666666665</v>
      </c>
      <c r="AM65" s="111">
        <v>5639.5</v>
      </c>
      <c r="AN65" s="103">
        <f t="shared" si="59"/>
        <v>25050.899999999998</v>
      </c>
      <c r="AO65" s="103">
        <f t="shared" si="46"/>
        <v>4294.4400000000005</v>
      </c>
      <c r="AP65" s="103">
        <f t="shared" si="47"/>
        <v>12167.58</v>
      </c>
      <c r="AQ65" s="103">
        <f t="shared" si="48"/>
        <v>2862.96</v>
      </c>
      <c r="AR65" s="103"/>
      <c r="AS65" s="103">
        <f t="shared" si="60"/>
        <v>1988.1666666666665</v>
      </c>
      <c r="AT65" s="111">
        <v>0</v>
      </c>
      <c r="AU65" s="111">
        <v>0</v>
      </c>
      <c r="AV65" s="111"/>
      <c r="AW65" s="111"/>
      <c r="AX65" s="106">
        <v>0</v>
      </c>
      <c r="AY65" s="106">
        <v>0</v>
      </c>
      <c r="AZ65" s="106">
        <v>0</v>
      </c>
      <c r="BA65" s="112">
        <v>0</v>
      </c>
      <c r="BB65" s="108">
        <f t="shared" si="61"/>
        <v>240925.37999999995</v>
      </c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</row>
    <row r="66" spans="1:261" s="16" customFormat="1" ht="24" customHeight="1" x14ac:dyDescent="0.2">
      <c r="A66" s="27">
        <f t="shared" si="24"/>
        <v>54</v>
      </c>
      <c r="B66" s="29">
        <v>11</v>
      </c>
      <c r="C66" s="30" t="s">
        <v>57</v>
      </c>
      <c r="D66" s="31">
        <v>251</v>
      </c>
      <c r="E66" s="30">
        <v>374</v>
      </c>
      <c r="F66" s="32">
        <v>1</v>
      </c>
      <c r="G66" s="32"/>
      <c r="H66" s="32">
        <v>1998</v>
      </c>
      <c r="I66" s="33" t="s">
        <v>281</v>
      </c>
      <c r="J66" s="33" t="s">
        <v>282</v>
      </c>
      <c r="K66" s="27" t="s">
        <v>68</v>
      </c>
      <c r="L66" s="28">
        <v>41502</v>
      </c>
      <c r="M66" s="28" t="s">
        <v>522</v>
      </c>
      <c r="N66" s="26" t="s">
        <v>527</v>
      </c>
      <c r="O66" s="27">
        <v>2</v>
      </c>
      <c r="P66" s="27">
        <v>40</v>
      </c>
      <c r="Q66" s="27" t="s">
        <v>96</v>
      </c>
      <c r="R66" s="33" t="s">
        <v>114</v>
      </c>
      <c r="S66" s="27">
        <v>11</v>
      </c>
      <c r="T66" s="33" t="s">
        <v>530</v>
      </c>
      <c r="U66" s="27" t="s">
        <v>274</v>
      </c>
      <c r="V66" s="34" t="s">
        <v>233</v>
      </c>
      <c r="W66" s="110">
        <v>11929</v>
      </c>
      <c r="X66" s="111">
        <v>737</v>
      </c>
      <c r="Y66" s="111">
        <v>675</v>
      </c>
      <c r="Z66" s="111"/>
      <c r="AA66" s="104">
        <v>290</v>
      </c>
      <c r="AB66" s="105">
        <f t="shared" si="51"/>
        <v>2087.5749999999998</v>
      </c>
      <c r="AC66" s="105">
        <f t="shared" si="52"/>
        <v>357.87</v>
      </c>
      <c r="AD66" s="105">
        <f t="shared" si="53"/>
        <v>1013.965</v>
      </c>
      <c r="AE66" s="105">
        <f t="shared" si="54"/>
        <v>238.58</v>
      </c>
      <c r="AF66" s="102">
        <f t="shared" si="55"/>
        <v>143148</v>
      </c>
      <c r="AG66" s="103">
        <f t="shared" si="40"/>
        <v>8844</v>
      </c>
      <c r="AH66" s="103">
        <f t="shared" si="41"/>
        <v>8100</v>
      </c>
      <c r="AI66" s="111"/>
      <c r="AJ66" s="103">
        <f t="shared" si="56"/>
        <v>3480</v>
      </c>
      <c r="AK66" s="103">
        <f t="shared" si="57"/>
        <v>19881.666666666668</v>
      </c>
      <c r="AL66" s="103">
        <f t="shared" si="58"/>
        <v>1988.1666666666665</v>
      </c>
      <c r="AM66" s="111">
        <v>5639.5</v>
      </c>
      <c r="AN66" s="103">
        <f t="shared" si="59"/>
        <v>25050.899999999998</v>
      </c>
      <c r="AO66" s="103">
        <f t="shared" si="46"/>
        <v>4294.4400000000005</v>
      </c>
      <c r="AP66" s="103">
        <f t="shared" si="47"/>
        <v>12167.58</v>
      </c>
      <c r="AQ66" s="103">
        <f t="shared" si="48"/>
        <v>2862.96</v>
      </c>
      <c r="AR66" s="103"/>
      <c r="AS66" s="103">
        <f t="shared" si="60"/>
        <v>1988.1666666666665</v>
      </c>
      <c r="AT66" s="111">
        <v>0</v>
      </c>
      <c r="AU66" s="111">
        <v>0</v>
      </c>
      <c r="AV66" s="111"/>
      <c r="AW66" s="111"/>
      <c r="AX66" s="106">
        <v>0</v>
      </c>
      <c r="AY66" s="106">
        <v>0</v>
      </c>
      <c r="AZ66" s="106">
        <v>0</v>
      </c>
      <c r="BA66" s="112">
        <v>0</v>
      </c>
      <c r="BB66" s="108">
        <f t="shared" si="61"/>
        <v>237445.37999999995</v>
      </c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</row>
    <row r="67" spans="1:261" s="16" customFormat="1" ht="24" customHeight="1" x14ac:dyDescent="0.2">
      <c r="A67" s="27">
        <f t="shared" si="24"/>
        <v>55</v>
      </c>
      <c r="B67" s="29">
        <v>11</v>
      </c>
      <c r="C67" s="30" t="s">
        <v>57</v>
      </c>
      <c r="D67" s="31">
        <v>251</v>
      </c>
      <c r="E67" s="30">
        <v>374</v>
      </c>
      <c r="F67" s="32">
        <v>1</v>
      </c>
      <c r="G67" s="32"/>
      <c r="H67" s="32">
        <v>1201</v>
      </c>
      <c r="I67" s="33" t="s">
        <v>328</v>
      </c>
      <c r="J67" s="33" t="s">
        <v>329</v>
      </c>
      <c r="K67" s="27" t="s">
        <v>58</v>
      </c>
      <c r="L67" s="28">
        <v>34983</v>
      </c>
      <c r="M67" s="28" t="s">
        <v>522</v>
      </c>
      <c r="N67" s="26" t="s">
        <v>527</v>
      </c>
      <c r="O67" s="27">
        <v>8</v>
      </c>
      <c r="P67" s="27">
        <v>40</v>
      </c>
      <c r="Q67" s="27" t="s">
        <v>59</v>
      </c>
      <c r="R67" s="33" t="s">
        <v>114</v>
      </c>
      <c r="S67" s="27">
        <v>11</v>
      </c>
      <c r="T67" s="33" t="s">
        <v>530</v>
      </c>
      <c r="U67" s="27" t="s">
        <v>330</v>
      </c>
      <c r="V67" s="34" t="s">
        <v>233</v>
      </c>
      <c r="W67" s="110">
        <v>14256</v>
      </c>
      <c r="X67" s="111">
        <v>941</v>
      </c>
      <c r="Y67" s="111">
        <v>865</v>
      </c>
      <c r="Z67" s="111"/>
      <c r="AA67" s="104">
        <v>870</v>
      </c>
      <c r="AB67" s="105">
        <f t="shared" si="51"/>
        <v>2494.7999999999997</v>
      </c>
      <c r="AC67" s="105">
        <f t="shared" si="52"/>
        <v>427.68</v>
      </c>
      <c r="AD67" s="105">
        <f t="shared" si="53"/>
        <v>1211.76</v>
      </c>
      <c r="AE67" s="105">
        <f t="shared" si="54"/>
        <v>285.12</v>
      </c>
      <c r="AF67" s="102">
        <f t="shared" si="55"/>
        <v>171072</v>
      </c>
      <c r="AG67" s="103">
        <f t="shared" si="40"/>
        <v>11292</v>
      </c>
      <c r="AH67" s="103">
        <f t="shared" si="41"/>
        <v>10380</v>
      </c>
      <c r="AI67" s="111"/>
      <c r="AJ67" s="103">
        <f t="shared" si="56"/>
        <v>10440</v>
      </c>
      <c r="AK67" s="103">
        <f t="shared" si="57"/>
        <v>23760</v>
      </c>
      <c r="AL67" s="103">
        <f t="shared" si="58"/>
        <v>2376</v>
      </c>
      <c r="AM67" s="111">
        <v>6803</v>
      </c>
      <c r="AN67" s="103">
        <f t="shared" si="59"/>
        <v>29937.599999999999</v>
      </c>
      <c r="AO67" s="103">
        <f t="shared" si="46"/>
        <v>5132.16</v>
      </c>
      <c r="AP67" s="103">
        <f t="shared" si="47"/>
        <v>14541.119999999999</v>
      </c>
      <c r="AQ67" s="103">
        <f t="shared" si="48"/>
        <v>3421.44</v>
      </c>
      <c r="AR67" s="103"/>
      <c r="AS67" s="103">
        <f t="shared" si="60"/>
        <v>2376</v>
      </c>
      <c r="AT67" s="111">
        <v>0</v>
      </c>
      <c r="AU67" s="111">
        <v>0</v>
      </c>
      <c r="AV67" s="111"/>
      <c r="AW67" s="111"/>
      <c r="AX67" s="106">
        <v>0</v>
      </c>
      <c r="AY67" s="106">
        <v>0</v>
      </c>
      <c r="AZ67" s="106">
        <v>0</v>
      </c>
      <c r="BA67" s="112">
        <v>0</v>
      </c>
      <c r="BB67" s="108">
        <f t="shared" si="61"/>
        <v>291531.31999999995</v>
      </c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</row>
    <row r="68" spans="1:261" s="16" customFormat="1" ht="24" customHeight="1" x14ac:dyDescent="0.2">
      <c r="A68" s="27">
        <f t="shared" si="24"/>
        <v>56</v>
      </c>
      <c r="B68" s="29">
        <v>11</v>
      </c>
      <c r="C68" s="30" t="s">
        <v>57</v>
      </c>
      <c r="D68" s="31">
        <v>251</v>
      </c>
      <c r="E68" s="30">
        <v>374</v>
      </c>
      <c r="F68" s="32">
        <v>1</v>
      </c>
      <c r="G68" s="32"/>
      <c r="H68" s="32">
        <v>1456</v>
      </c>
      <c r="I68" s="33" t="s">
        <v>331</v>
      </c>
      <c r="J68" s="33" t="s">
        <v>332</v>
      </c>
      <c r="K68" s="27" t="s">
        <v>68</v>
      </c>
      <c r="L68" s="28">
        <v>36495</v>
      </c>
      <c r="M68" s="28" t="s">
        <v>522</v>
      </c>
      <c r="N68" s="26" t="s">
        <v>527</v>
      </c>
      <c r="O68" s="27">
        <v>3</v>
      </c>
      <c r="P68" s="27">
        <v>40</v>
      </c>
      <c r="Q68" s="27" t="s">
        <v>59</v>
      </c>
      <c r="R68" s="33" t="s">
        <v>114</v>
      </c>
      <c r="S68" s="27">
        <v>11</v>
      </c>
      <c r="T68" s="33" t="s">
        <v>530</v>
      </c>
      <c r="U68" s="27" t="s">
        <v>333</v>
      </c>
      <c r="V68" s="34" t="s">
        <v>233</v>
      </c>
      <c r="W68" s="110">
        <v>12319</v>
      </c>
      <c r="X68" s="111">
        <v>788</v>
      </c>
      <c r="Y68" s="111">
        <v>688</v>
      </c>
      <c r="Z68" s="111"/>
      <c r="AA68" s="104">
        <v>725</v>
      </c>
      <c r="AB68" s="105">
        <f t="shared" si="51"/>
        <v>2155.8249999999998</v>
      </c>
      <c r="AC68" s="105">
        <f t="shared" si="52"/>
        <v>369.57</v>
      </c>
      <c r="AD68" s="105">
        <f t="shared" si="53"/>
        <v>1047.115</v>
      </c>
      <c r="AE68" s="105">
        <f t="shared" si="54"/>
        <v>246.38</v>
      </c>
      <c r="AF68" s="102">
        <f t="shared" si="55"/>
        <v>147828</v>
      </c>
      <c r="AG68" s="103">
        <f t="shared" si="40"/>
        <v>9456</v>
      </c>
      <c r="AH68" s="103">
        <f t="shared" si="41"/>
        <v>8256</v>
      </c>
      <c r="AI68" s="111"/>
      <c r="AJ68" s="103">
        <f t="shared" si="56"/>
        <v>8700</v>
      </c>
      <c r="AK68" s="103">
        <f t="shared" si="57"/>
        <v>20531.666666666668</v>
      </c>
      <c r="AL68" s="103">
        <f t="shared" si="58"/>
        <v>2053.1666666666665</v>
      </c>
      <c r="AM68" s="111">
        <v>5834.5</v>
      </c>
      <c r="AN68" s="103">
        <f t="shared" si="59"/>
        <v>25869.899999999998</v>
      </c>
      <c r="AO68" s="103">
        <f t="shared" si="46"/>
        <v>4434.84</v>
      </c>
      <c r="AP68" s="103">
        <f t="shared" si="47"/>
        <v>12565.380000000001</v>
      </c>
      <c r="AQ68" s="103">
        <f t="shared" si="48"/>
        <v>2956.56</v>
      </c>
      <c r="AR68" s="103"/>
      <c r="AS68" s="103">
        <f t="shared" si="60"/>
        <v>2053.1666666666665</v>
      </c>
      <c r="AT68" s="111">
        <v>0</v>
      </c>
      <c r="AU68" s="111">
        <v>0</v>
      </c>
      <c r="AV68" s="111"/>
      <c r="AW68" s="111"/>
      <c r="AX68" s="106">
        <v>0</v>
      </c>
      <c r="AY68" s="106">
        <v>0</v>
      </c>
      <c r="AZ68" s="106">
        <v>0</v>
      </c>
      <c r="BA68" s="112">
        <v>0</v>
      </c>
      <c r="BB68" s="108">
        <f t="shared" si="61"/>
        <v>250539.17999999996</v>
      </c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</row>
    <row r="69" spans="1:261" s="16" customFormat="1" ht="24" customHeight="1" x14ac:dyDescent="0.2">
      <c r="A69" s="27">
        <f t="shared" si="24"/>
        <v>57</v>
      </c>
      <c r="B69" s="29">
        <v>11</v>
      </c>
      <c r="C69" s="30" t="s">
        <v>57</v>
      </c>
      <c r="D69" s="31">
        <v>251</v>
      </c>
      <c r="E69" s="30">
        <v>374</v>
      </c>
      <c r="F69" s="32">
        <v>1</v>
      </c>
      <c r="G69" s="32"/>
      <c r="H69" s="32">
        <v>1619</v>
      </c>
      <c r="I69" s="33" t="s">
        <v>334</v>
      </c>
      <c r="J69" s="33" t="s">
        <v>335</v>
      </c>
      <c r="K69" s="27" t="s">
        <v>68</v>
      </c>
      <c r="L69" s="28">
        <v>37781</v>
      </c>
      <c r="M69" s="28" t="s">
        <v>522</v>
      </c>
      <c r="N69" s="26" t="s">
        <v>527</v>
      </c>
      <c r="O69" s="27">
        <v>3</v>
      </c>
      <c r="P69" s="27">
        <v>40</v>
      </c>
      <c r="Q69" s="27" t="s">
        <v>59</v>
      </c>
      <c r="R69" s="33" t="s">
        <v>114</v>
      </c>
      <c r="S69" s="27">
        <v>11</v>
      </c>
      <c r="T69" s="33" t="s">
        <v>530</v>
      </c>
      <c r="U69" s="27" t="s">
        <v>333</v>
      </c>
      <c r="V69" s="34" t="s">
        <v>233</v>
      </c>
      <c r="W69" s="110">
        <v>12319</v>
      </c>
      <c r="X69" s="111">
        <v>788</v>
      </c>
      <c r="Y69" s="111">
        <v>688</v>
      </c>
      <c r="Z69" s="111"/>
      <c r="AA69" s="104">
        <v>580</v>
      </c>
      <c r="AB69" s="105">
        <f t="shared" si="51"/>
        <v>2155.8249999999998</v>
      </c>
      <c r="AC69" s="105">
        <f t="shared" si="52"/>
        <v>369.57</v>
      </c>
      <c r="AD69" s="105">
        <f t="shared" si="53"/>
        <v>1047.115</v>
      </c>
      <c r="AE69" s="105">
        <f t="shared" si="54"/>
        <v>246.38</v>
      </c>
      <c r="AF69" s="102">
        <f t="shared" si="55"/>
        <v>147828</v>
      </c>
      <c r="AG69" s="103">
        <f t="shared" si="40"/>
        <v>9456</v>
      </c>
      <c r="AH69" s="103">
        <f t="shared" si="41"/>
        <v>8256</v>
      </c>
      <c r="AI69" s="111"/>
      <c r="AJ69" s="103">
        <f t="shared" si="56"/>
        <v>6960</v>
      </c>
      <c r="AK69" s="103">
        <f t="shared" si="57"/>
        <v>20531.666666666668</v>
      </c>
      <c r="AL69" s="103">
        <f t="shared" si="58"/>
        <v>2053.1666666666665</v>
      </c>
      <c r="AM69" s="111">
        <v>5834.5</v>
      </c>
      <c r="AN69" s="103">
        <f t="shared" si="59"/>
        <v>25869.899999999998</v>
      </c>
      <c r="AO69" s="103">
        <f t="shared" si="46"/>
        <v>4434.84</v>
      </c>
      <c r="AP69" s="103">
        <f t="shared" si="47"/>
        <v>12565.380000000001</v>
      </c>
      <c r="AQ69" s="103">
        <f t="shared" si="48"/>
        <v>2956.56</v>
      </c>
      <c r="AR69" s="103"/>
      <c r="AS69" s="103">
        <f t="shared" si="60"/>
        <v>2053.1666666666665</v>
      </c>
      <c r="AT69" s="111">
        <v>0</v>
      </c>
      <c r="AU69" s="111">
        <v>0</v>
      </c>
      <c r="AV69" s="111"/>
      <c r="AW69" s="111"/>
      <c r="AX69" s="106">
        <v>0</v>
      </c>
      <c r="AY69" s="106">
        <v>0</v>
      </c>
      <c r="AZ69" s="106">
        <v>0</v>
      </c>
      <c r="BA69" s="112">
        <v>0</v>
      </c>
      <c r="BB69" s="108">
        <f t="shared" si="61"/>
        <v>248799.17999999996</v>
      </c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</row>
    <row r="70" spans="1:261" s="16" customFormat="1" ht="24" customHeight="1" x14ac:dyDescent="0.2">
      <c r="A70" s="27">
        <f t="shared" si="24"/>
        <v>58</v>
      </c>
      <c r="B70" s="29">
        <v>11</v>
      </c>
      <c r="C70" s="30" t="s">
        <v>57</v>
      </c>
      <c r="D70" s="31">
        <v>251</v>
      </c>
      <c r="E70" s="30">
        <v>374</v>
      </c>
      <c r="F70" s="32">
        <v>1</v>
      </c>
      <c r="G70" s="32"/>
      <c r="H70" s="32">
        <v>1946</v>
      </c>
      <c r="I70" s="33" t="s">
        <v>336</v>
      </c>
      <c r="J70" s="33" t="s">
        <v>337</v>
      </c>
      <c r="K70" s="27" t="s">
        <v>68</v>
      </c>
      <c r="L70" s="28">
        <v>40995</v>
      </c>
      <c r="M70" s="28" t="s">
        <v>522</v>
      </c>
      <c r="N70" s="26" t="s">
        <v>527</v>
      </c>
      <c r="O70" s="27">
        <v>3</v>
      </c>
      <c r="P70" s="27">
        <v>40</v>
      </c>
      <c r="Q70" s="27" t="s">
        <v>59</v>
      </c>
      <c r="R70" s="33" t="s">
        <v>114</v>
      </c>
      <c r="S70" s="27">
        <v>11</v>
      </c>
      <c r="T70" s="33" t="s">
        <v>530</v>
      </c>
      <c r="U70" s="27" t="s">
        <v>333</v>
      </c>
      <c r="V70" s="34" t="s">
        <v>233</v>
      </c>
      <c r="W70" s="110">
        <v>12319</v>
      </c>
      <c r="X70" s="111">
        <v>788</v>
      </c>
      <c r="Y70" s="111">
        <v>688</v>
      </c>
      <c r="Z70" s="111"/>
      <c r="AA70" s="104">
        <v>290</v>
      </c>
      <c r="AB70" s="105">
        <f t="shared" ref="AB70:AB101" si="62">+W70*17.5%</f>
        <v>2155.8249999999998</v>
      </c>
      <c r="AC70" s="105">
        <f t="shared" ref="AC70:AC101" si="63">+W70*3%</f>
        <v>369.57</v>
      </c>
      <c r="AD70" s="105">
        <f t="shared" ref="AD70:AD101" si="64">+W70*8.5%</f>
        <v>1047.115</v>
      </c>
      <c r="AE70" s="105">
        <f t="shared" ref="AE70:AE101" si="65">+W70*2%</f>
        <v>246.38</v>
      </c>
      <c r="AF70" s="102">
        <f t="shared" ref="AF70:AF101" si="66">+W70*12</f>
        <v>147828</v>
      </c>
      <c r="AG70" s="103">
        <f t="shared" si="40"/>
        <v>9456</v>
      </c>
      <c r="AH70" s="103">
        <f t="shared" si="41"/>
        <v>8256</v>
      </c>
      <c r="AI70" s="111"/>
      <c r="AJ70" s="103">
        <f t="shared" ref="AJ70:AJ101" si="67">+AA70*12</f>
        <v>3480</v>
      </c>
      <c r="AK70" s="103">
        <f t="shared" ref="AK70:AK101" si="68">+W70/30*50</f>
        <v>20531.666666666668</v>
      </c>
      <c r="AL70" s="103">
        <f t="shared" ref="AL70:AL101" si="69">+W70/30*20*0.25</f>
        <v>2053.1666666666665</v>
      </c>
      <c r="AM70" s="111">
        <v>5834.5</v>
      </c>
      <c r="AN70" s="103">
        <f t="shared" ref="AN70:AN101" si="70">+AB70*12</f>
        <v>25869.899999999998</v>
      </c>
      <c r="AO70" s="103">
        <f t="shared" si="46"/>
        <v>4434.84</v>
      </c>
      <c r="AP70" s="103">
        <f t="shared" si="47"/>
        <v>12565.380000000001</v>
      </c>
      <c r="AQ70" s="103">
        <f t="shared" si="48"/>
        <v>2956.56</v>
      </c>
      <c r="AR70" s="103"/>
      <c r="AS70" s="103">
        <f t="shared" ref="AS70:AS101" si="71">+W70/30*5</f>
        <v>2053.1666666666665</v>
      </c>
      <c r="AT70" s="111">
        <v>0</v>
      </c>
      <c r="AU70" s="111">
        <v>0</v>
      </c>
      <c r="AV70" s="111"/>
      <c r="AW70" s="111"/>
      <c r="AX70" s="106">
        <v>0</v>
      </c>
      <c r="AY70" s="106">
        <v>0</v>
      </c>
      <c r="AZ70" s="106">
        <v>0</v>
      </c>
      <c r="BA70" s="112">
        <v>0</v>
      </c>
      <c r="BB70" s="108">
        <f t="shared" ref="BB70:BB101" si="72">SUM(AF70:BA70)</f>
        <v>245319.17999999996</v>
      </c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</row>
    <row r="71" spans="1:261" s="16" customFormat="1" ht="24" customHeight="1" x14ac:dyDescent="0.2">
      <c r="A71" s="27">
        <f t="shared" si="24"/>
        <v>59</v>
      </c>
      <c r="B71" s="29">
        <v>11</v>
      </c>
      <c r="C71" s="30" t="s">
        <v>57</v>
      </c>
      <c r="D71" s="31">
        <v>251</v>
      </c>
      <c r="E71" s="30">
        <v>374</v>
      </c>
      <c r="F71" s="32">
        <v>1</v>
      </c>
      <c r="G71" s="32"/>
      <c r="H71" s="32">
        <v>2097</v>
      </c>
      <c r="I71" s="33" t="s">
        <v>338</v>
      </c>
      <c r="J71" s="33" t="s">
        <v>339</v>
      </c>
      <c r="K71" s="27" t="s">
        <v>58</v>
      </c>
      <c r="L71" s="28">
        <v>42478</v>
      </c>
      <c r="M71" s="28" t="s">
        <v>522</v>
      </c>
      <c r="N71" s="26" t="s">
        <v>527</v>
      </c>
      <c r="O71" s="27">
        <v>3</v>
      </c>
      <c r="P71" s="27">
        <v>40</v>
      </c>
      <c r="Q71" s="27" t="s">
        <v>59</v>
      </c>
      <c r="R71" s="33" t="s">
        <v>114</v>
      </c>
      <c r="S71" s="27">
        <v>11</v>
      </c>
      <c r="T71" s="33" t="s">
        <v>530</v>
      </c>
      <c r="U71" s="27" t="s">
        <v>333</v>
      </c>
      <c r="V71" s="34" t="s">
        <v>233</v>
      </c>
      <c r="W71" s="110">
        <v>12319</v>
      </c>
      <c r="X71" s="111">
        <v>788</v>
      </c>
      <c r="Y71" s="111">
        <v>688</v>
      </c>
      <c r="Z71" s="111"/>
      <c r="AA71" s="104">
        <v>290</v>
      </c>
      <c r="AB71" s="105">
        <f t="shared" si="62"/>
        <v>2155.8249999999998</v>
      </c>
      <c r="AC71" s="105">
        <f t="shared" si="63"/>
        <v>369.57</v>
      </c>
      <c r="AD71" s="105">
        <f t="shared" si="64"/>
        <v>1047.115</v>
      </c>
      <c r="AE71" s="105">
        <f t="shared" si="65"/>
        <v>246.38</v>
      </c>
      <c r="AF71" s="102">
        <f t="shared" si="66"/>
        <v>147828</v>
      </c>
      <c r="AG71" s="103">
        <f t="shared" si="40"/>
        <v>9456</v>
      </c>
      <c r="AH71" s="103">
        <f t="shared" si="41"/>
        <v>8256</v>
      </c>
      <c r="AI71" s="111"/>
      <c r="AJ71" s="103">
        <f t="shared" si="67"/>
        <v>3480</v>
      </c>
      <c r="AK71" s="103">
        <f t="shared" si="68"/>
        <v>20531.666666666668</v>
      </c>
      <c r="AL71" s="103">
        <f t="shared" si="69"/>
        <v>2053.1666666666665</v>
      </c>
      <c r="AM71" s="111">
        <v>5834.5</v>
      </c>
      <c r="AN71" s="103">
        <f t="shared" si="70"/>
        <v>25869.899999999998</v>
      </c>
      <c r="AO71" s="103">
        <f t="shared" si="46"/>
        <v>4434.84</v>
      </c>
      <c r="AP71" s="103">
        <f t="shared" si="47"/>
        <v>12565.380000000001</v>
      </c>
      <c r="AQ71" s="103">
        <f t="shared" si="48"/>
        <v>2956.56</v>
      </c>
      <c r="AR71" s="103"/>
      <c r="AS71" s="103">
        <f t="shared" si="71"/>
        <v>2053.1666666666665</v>
      </c>
      <c r="AT71" s="111">
        <v>0</v>
      </c>
      <c r="AU71" s="111">
        <v>0</v>
      </c>
      <c r="AV71" s="111"/>
      <c r="AW71" s="111"/>
      <c r="AX71" s="106">
        <v>0</v>
      </c>
      <c r="AY71" s="106">
        <v>0</v>
      </c>
      <c r="AZ71" s="106">
        <v>0</v>
      </c>
      <c r="BA71" s="112">
        <v>0</v>
      </c>
      <c r="BB71" s="108">
        <f t="shared" si="72"/>
        <v>245319.17999999996</v>
      </c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</row>
    <row r="72" spans="1:261" s="16" customFormat="1" ht="24" customHeight="1" x14ac:dyDescent="0.2">
      <c r="A72" s="27">
        <f t="shared" si="24"/>
        <v>60</v>
      </c>
      <c r="B72" s="29">
        <v>11</v>
      </c>
      <c r="C72" s="30" t="s">
        <v>57</v>
      </c>
      <c r="D72" s="31">
        <v>251</v>
      </c>
      <c r="E72" s="30">
        <v>374</v>
      </c>
      <c r="F72" s="32">
        <v>1</v>
      </c>
      <c r="G72" s="32"/>
      <c r="H72" s="32">
        <v>2198</v>
      </c>
      <c r="I72" s="33" t="s">
        <v>340</v>
      </c>
      <c r="J72" s="33" t="s">
        <v>341</v>
      </c>
      <c r="K72" s="27" t="s">
        <v>68</v>
      </c>
      <c r="L72" s="28">
        <v>43450</v>
      </c>
      <c r="M72" s="28" t="s">
        <v>522</v>
      </c>
      <c r="N72" s="26" t="s">
        <v>527</v>
      </c>
      <c r="O72" s="27">
        <v>3</v>
      </c>
      <c r="P72" s="27">
        <v>40</v>
      </c>
      <c r="Q72" s="27" t="s">
        <v>59</v>
      </c>
      <c r="R72" s="33" t="s">
        <v>114</v>
      </c>
      <c r="S72" s="27">
        <v>11</v>
      </c>
      <c r="T72" s="33" t="s">
        <v>530</v>
      </c>
      <c r="U72" s="27" t="s">
        <v>333</v>
      </c>
      <c r="V72" s="34" t="s">
        <v>233</v>
      </c>
      <c r="W72" s="110">
        <v>12319</v>
      </c>
      <c r="X72" s="111">
        <v>788</v>
      </c>
      <c r="Y72" s="111">
        <v>688</v>
      </c>
      <c r="Z72" s="111"/>
      <c r="AA72" s="104">
        <v>0</v>
      </c>
      <c r="AB72" s="105">
        <f t="shared" si="62"/>
        <v>2155.8249999999998</v>
      </c>
      <c r="AC72" s="105">
        <f t="shared" si="63"/>
        <v>369.57</v>
      </c>
      <c r="AD72" s="105">
        <f t="shared" si="64"/>
        <v>1047.115</v>
      </c>
      <c r="AE72" s="105">
        <f t="shared" si="65"/>
        <v>246.38</v>
      </c>
      <c r="AF72" s="102">
        <f t="shared" si="66"/>
        <v>147828</v>
      </c>
      <c r="AG72" s="103">
        <f t="shared" si="40"/>
        <v>9456</v>
      </c>
      <c r="AH72" s="103">
        <f t="shared" si="41"/>
        <v>8256</v>
      </c>
      <c r="AI72" s="111"/>
      <c r="AJ72" s="103">
        <f t="shared" si="67"/>
        <v>0</v>
      </c>
      <c r="AK72" s="103">
        <f t="shared" si="68"/>
        <v>20531.666666666668</v>
      </c>
      <c r="AL72" s="103">
        <f t="shared" si="69"/>
        <v>2053.1666666666665</v>
      </c>
      <c r="AM72" s="111">
        <v>0</v>
      </c>
      <c r="AN72" s="103">
        <f t="shared" si="70"/>
        <v>25869.899999999998</v>
      </c>
      <c r="AO72" s="103">
        <f t="shared" si="46"/>
        <v>4434.84</v>
      </c>
      <c r="AP72" s="103">
        <f t="shared" si="47"/>
        <v>12565.380000000001</v>
      </c>
      <c r="AQ72" s="103">
        <f t="shared" si="48"/>
        <v>2956.56</v>
      </c>
      <c r="AR72" s="103"/>
      <c r="AS72" s="103">
        <f t="shared" si="71"/>
        <v>2053.1666666666665</v>
      </c>
      <c r="AT72" s="111">
        <v>0</v>
      </c>
      <c r="AU72" s="111">
        <v>0</v>
      </c>
      <c r="AV72" s="111"/>
      <c r="AW72" s="111"/>
      <c r="AX72" s="106">
        <v>0</v>
      </c>
      <c r="AY72" s="106">
        <v>0</v>
      </c>
      <c r="AZ72" s="106">
        <v>0</v>
      </c>
      <c r="BA72" s="112">
        <v>0</v>
      </c>
      <c r="BB72" s="108">
        <f t="shared" si="72"/>
        <v>236004.67999999996</v>
      </c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</row>
    <row r="73" spans="1:261" s="16" customFormat="1" ht="24" customHeight="1" x14ac:dyDescent="0.2">
      <c r="A73" s="27">
        <f t="shared" si="24"/>
        <v>61</v>
      </c>
      <c r="B73" s="29">
        <v>11</v>
      </c>
      <c r="C73" s="30" t="s">
        <v>57</v>
      </c>
      <c r="D73" s="31">
        <v>251</v>
      </c>
      <c r="E73" s="30">
        <v>374</v>
      </c>
      <c r="F73" s="32">
        <v>1</v>
      </c>
      <c r="G73" s="32"/>
      <c r="H73" s="32">
        <v>1835</v>
      </c>
      <c r="I73" s="33" t="s">
        <v>342</v>
      </c>
      <c r="J73" s="33" t="s">
        <v>343</v>
      </c>
      <c r="K73" s="27" t="s">
        <v>68</v>
      </c>
      <c r="L73" s="28">
        <v>39673</v>
      </c>
      <c r="M73" s="28" t="s">
        <v>522</v>
      </c>
      <c r="N73" s="26" t="s">
        <v>527</v>
      </c>
      <c r="O73" s="27">
        <v>8</v>
      </c>
      <c r="P73" s="27">
        <v>40</v>
      </c>
      <c r="Q73" s="27" t="s">
        <v>59</v>
      </c>
      <c r="R73" s="33" t="s">
        <v>114</v>
      </c>
      <c r="S73" s="27">
        <v>11</v>
      </c>
      <c r="T73" s="33" t="s">
        <v>530</v>
      </c>
      <c r="U73" s="27" t="s">
        <v>344</v>
      </c>
      <c r="V73" s="34" t="s">
        <v>233</v>
      </c>
      <c r="W73" s="110">
        <v>14256</v>
      </c>
      <c r="X73" s="111">
        <v>941</v>
      </c>
      <c r="Y73" s="111">
        <v>865</v>
      </c>
      <c r="Z73" s="111"/>
      <c r="AA73" s="104">
        <v>435</v>
      </c>
      <c r="AB73" s="105">
        <f t="shared" si="62"/>
        <v>2494.7999999999997</v>
      </c>
      <c r="AC73" s="105">
        <f t="shared" si="63"/>
        <v>427.68</v>
      </c>
      <c r="AD73" s="105">
        <f t="shared" si="64"/>
        <v>1211.76</v>
      </c>
      <c r="AE73" s="105">
        <f t="shared" si="65"/>
        <v>285.12</v>
      </c>
      <c r="AF73" s="102">
        <f t="shared" si="66"/>
        <v>171072</v>
      </c>
      <c r="AG73" s="103">
        <f t="shared" si="40"/>
        <v>11292</v>
      </c>
      <c r="AH73" s="103">
        <f t="shared" si="41"/>
        <v>10380</v>
      </c>
      <c r="AI73" s="111"/>
      <c r="AJ73" s="103">
        <f t="shared" si="67"/>
        <v>5220</v>
      </c>
      <c r="AK73" s="103">
        <f t="shared" si="68"/>
        <v>23760</v>
      </c>
      <c r="AL73" s="103">
        <f t="shared" si="69"/>
        <v>2376</v>
      </c>
      <c r="AM73" s="111">
        <v>6803</v>
      </c>
      <c r="AN73" s="103">
        <f t="shared" si="70"/>
        <v>29937.599999999999</v>
      </c>
      <c r="AO73" s="103">
        <f t="shared" si="46"/>
        <v>5132.16</v>
      </c>
      <c r="AP73" s="103">
        <f t="shared" si="47"/>
        <v>14541.119999999999</v>
      </c>
      <c r="AQ73" s="103">
        <f t="shared" si="48"/>
        <v>3421.44</v>
      </c>
      <c r="AR73" s="103"/>
      <c r="AS73" s="103">
        <f t="shared" si="71"/>
        <v>2376</v>
      </c>
      <c r="AT73" s="111">
        <v>0</v>
      </c>
      <c r="AU73" s="111">
        <v>0</v>
      </c>
      <c r="AV73" s="111"/>
      <c r="AW73" s="111"/>
      <c r="AX73" s="106">
        <v>0</v>
      </c>
      <c r="AY73" s="106">
        <v>0</v>
      </c>
      <c r="AZ73" s="106">
        <v>0</v>
      </c>
      <c r="BA73" s="112">
        <v>0</v>
      </c>
      <c r="BB73" s="108">
        <f t="shared" si="72"/>
        <v>286311.32</v>
      </c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</row>
    <row r="74" spans="1:261" s="16" customFormat="1" ht="24" customHeight="1" x14ac:dyDescent="0.2">
      <c r="A74" s="27">
        <f t="shared" si="24"/>
        <v>62</v>
      </c>
      <c r="B74" s="29">
        <v>11</v>
      </c>
      <c r="C74" s="30" t="s">
        <v>57</v>
      </c>
      <c r="D74" s="31">
        <v>251</v>
      </c>
      <c r="E74" s="30">
        <v>374</v>
      </c>
      <c r="F74" s="32">
        <v>1</v>
      </c>
      <c r="G74" s="32"/>
      <c r="H74" s="32">
        <v>1955</v>
      </c>
      <c r="I74" s="33" t="s">
        <v>345</v>
      </c>
      <c r="J74" s="33" t="s">
        <v>346</v>
      </c>
      <c r="K74" s="27" t="s">
        <v>68</v>
      </c>
      <c r="L74" s="28">
        <v>41093</v>
      </c>
      <c r="M74" s="28" t="s">
        <v>522</v>
      </c>
      <c r="N74" s="26" t="s">
        <v>527</v>
      </c>
      <c r="O74" s="27">
        <v>3</v>
      </c>
      <c r="P74" s="27">
        <v>40</v>
      </c>
      <c r="Q74" s="27" t="s">
        <v>96</v>
      </c>
      <c r="R74" s="33" t="s">
        <v>114</v>
      </c>
      <c r="S74" s="27">
        <v>11</v>
      </c>
      <c r="T74" s="33" t="s">
        <v>530</v>
      </c>
      <c r="U74" s="27" t="s">
        <v>347</v>
      </c>
      <c r="V74" s="34" t="s">
        <v>233</v>
      </c>
      <c r="W74" s="110">
        <v>12319</v>
      </c>
      <c r="X74" s="111">
        <v>788</v>
      </c>
      <c r="Y74" s="111">
        <v>688</v>
      </c>
      <c r="Z74" s="111"/>
      <c r="AA74" s="104">
        <v>290</v>
      </c>
      <c r="AB74" s="105">
        <f t="shared" si="62"/>
        <v>2155.8249999999998</v>
      </c>
      <c r="AC74" s="105">
        <f t="shared" si="63"/>
        <v>369.57</v>
      </c>
      <c r="AD74" s="105">
        <f t="shared" si="64"/>
        <v>1047.115</v>
      </c>
      <c r="AE74" s="105">
        <f t="shared" si="65"/>
        <v>246.38</v>
      </c>
      <c r="AF74" s="102">
        <f t="shared" si="66"/>
        <v>147828</v>
      </c>
      <c r="AG74" s="103">
        <f t="shared" si="40"/>
        <v>9456</v>
      </c>
      <c r="AH74" s="103">
        <f t="shared" si="41"/>
        <v>8256</v>
      </c>
      <c r="AI74" s="111"/>
      <c r="AJ74" s="103">
        <f t="shared" si="67"/>
        <v>3480</v>
      </c>
      <c r="AK74" s="103">
        <f t="shared" si="68"/>
        <v>20531.666666666668</v>
      </c>
      <c r="AL74" s="103">
        <f t="shared" si="69"/>
        <v>2053.1666666666665</v>
      </c>
      <c r="AM74" s="111">
        <v>5834.5</v>
      </c>
      <c r="AN74" s="103">
        <f t="shared" si="70"/>
        <v>25869.899999999998</v>
      </c>
      <c r="AO74" s="103">
        <f t="shared" si="46"/>
        <v>4434.84</v>
      </c>
      <c r="AP74" s="103">
        <f t="shared" si="47"/>
        <v>12565.380000000001</v>
      </c>
      <c r="AQ74" s="103">
        <f t="shared" si="48"/>
        <v>2956.56</v>
      </c>
      <c r="AR74" s="103"/>
      <c r="AS74" s="103">
        <f t="shared" si="71"/>
        <v>2053.1666666666665</v>
      </c>
      <c r="AT74" s="111">
        <v>0</v>
      </c>
      <c r="AU74" s="111">
        <v>0</v>
      </c>
      <c r="AV74" s="111"/>
      <c r="AW74" s="111"/>
      <c r="AX74" s="106">
        <v>0</v>
      </c>
      <c r="AY74" s="106">
        <v>0</v>
      </c>
      <c r="AZ74" s="106">
        <v>0</v>
      </c>
      <c r="BA74" s="112">
        <v>0</v>
      </c>
      <c r="BB74" s="108">
        <f t="shared" si="72"/>
        <v>245319.17999999996</v>
      </c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</row>
    <row r="75" spans="1:261" s="16" customFormat="1" ht="24" customHeight="1" x14ac:dyDescent="0.2">
      <c r="A75" s="27">
        <f t="shared" si="24"/>
        <v>63</v>
      </c>
      <c r="B75" s="29">
        <v>11</v>
      </c>
      <c r="C75" s="30" t="s">
        <v>57</v>
      </c>
      <c r="D75" s="31">
        <v>251</v>
      </c>
      <c r="E75" s="30">
        <v>372</v>
      </c>
      <c r="F75" s="32">
        <v>4</v>
      </c>
      <c r="G75" s="32"/>
      <c r="H75" s="32">
        <v>2279</v>
      </c>
      <c r="I75" s="33" t="s">
        <v>577</v>
      </c>
      <c r="J75" s="33" t="s">
        <v>576</v>
      </c>
      <c r="K75" s="27" t="s">
        <v>58</v>
      </c>
      <c r="L75" s="28">
        <v>44152</v>
      </c>
      <c r="M75" s="26" t="s">
        <v>687</v>
      </c>
      <c r="N75" s="26" t="s">
        <v>527</v>
      </c>
      <c r="O75" s="27">
        <v>8</v>
      </c>
      <c r="P75" s="27">
        <v>40</v>
      </c>
      <c r="Q75" s="27" t="s">
        <v>59</v>
      </c>
      <c r="R75" s="33" t="s">
        <v>114</v>
      </c>
      <c r="S75" s="27">
        <v>15</v>
      </c>
      <c r="T75" s="33" t="s">
        <v>530</v>
      </c>
      <c r="U75" s="27" t="s">
        <v>283</v>
      </c>
      <c r="V75" s="34" t="s">
        <v>86</v>
      </c>
      <c r="W75" s="110">
        <v>14256</v>
      </c>
      <c r="X75" s="111">
        <v>941</v>
      </c>
      <c r="Y75" s="111">
        <v>865</v>
      </c>
      <c r="Z75" s="111"/>
      <c r="AA75" s="104">
        <v>0</v>
      </c>
      <c r="AB75" s="105">
        <f t="shared" si="62"/>
        <v>2494.7999999999997</v>
      </c>
      <c r="AC75" s="105">
        <f t="shared" si="63"/>
        <v>427.68</v>
      </c>
      <c r="AD75" s="105">
        <f t="shared" si="64"/>
        <v>1211.76</v>
      </c>
      <c r="AE75" s="105">
        <f t="shared" si="65"/>
        <v>285.12</v>
      </c>
      <c r="AF75" s="102">
        <f t="shared" si="66"/>
        <v>171072</v>
      </c>
      <c r="AG75" s="103">
        <f t="shared" si="40"/>
        <v>11292</v>
      </c>
      <c r="AH75" s="103">
        <f t="shared" si="41"/>
        <v>10380</v>
      </c>
      <c r="AI75" s="111"/>
      <c r="AJ75" s="103">
        <f t="shared" si="67"/>
        <v>0</v>
      </c>
      <c r="AK75" s="103">
        <f t="shared" si="68"/>
        <v>23760</v>
      </c>
      <c r="AL75" s="103">
        <f t="shared" si="69"/>
        <v>2376</v>
      </c>
      <c r="AM75" s="111">
        <v>0</v>
      </c>
      <c r="AN75" s="103">
        <f t="shared" si="70"/>
        <v>29937.599999999999</v>
      </c>
      <c r="AO75" s="103">
        <f t="shared" si="46"/>
        <v>5132.16</v>
      </c>
      <c r="AP75" s="103">
        <f t="shared" si="47"/>
        <v>14541.119999999999</v>
      </c>
      <c r="AQ75" s="103">
        <f t="shared" si="48"/>
        <v>3421.44</v>
      </c>
      <c r="AR75" s="103"/>
      <c r="AS75" s="103">
        <f t="shared" si="71"/>
        <v>2376</v>
      </c>
      <c r="AT75" s="111">
        <v>0</v>
      </c>
      <c r="AU75" s="111">
        <v>0</v>
      </c>
      <c r="AV75" s="111"/>
      <c r="AW75" s="111"/>
      <c r="AX75" s="106">
        <v>0</v>
      </c>
      <c r="AY75" s="106">
        <v>0</v>
      </c>
      <c r="AZ75" s="106">
        <v>0</v>
      </c>
      <c r="BA75" s="112">
        <v>0</v>
      </c>
      <c r="BB75" s="108">
        <f t="shared" si="72"/>
        <v>274288.32</v>
      </c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</row>
    <row r="76" spans="1:261" s="16" customFormat="1" ht="24" customHeight="1" x14ac:dyDescent="0.2">
      <c r="A76" s="27">
        <f t="shared" si="24"/>
        <v>64</v>
      </c>
      <c r="B76" s="29">
        <v>11</v>
      </c>
      <c r="C76" s="30" t="s">
        <v>57</v>
      </c>
      <c r="D76" s="31">
        <v>251</v>
      </c>
      <c r="E76" s="30">
        <v>372</v>
      </c>
      <c r="F76" s="32">
        <v>1</v>
      </c>
      <c r="G76" s="32"/>
      <c r="H76" s="32">
        <v>166</v>
      </c>
      <c r="I76" s="33" t="s">
        <v>284</v>
      </c>
      <c r="J76" s="33" t="s">
        <v>285</v>
      </c>
      <c r="K76" s="27" t="s">
        <v>58</v>
      </c>
      <c r="L76" s="28">
        <v>34167</v>
      </c>
      <c r="M76" s="28" t="s">
        <v>522</v>
      </c>
      <c r="N76" s="26" t="s">
        <v>527</v>
      </c>
      <c r="O76" s="27">
        <v>4</v>
      </c>
      <c r="P76" s="27">
        <v>40</v>
      </c>
      <c r="Q76" s="27" t="s">
        <v>96</v>
      </c>
      <c r="R76" s="33" t="s">
        <v>114</v>
      </c>
      <c r="S76" s="27">
        <v>15</v>
      </c>
      <c r="T76" s="33" t="s">
        <v>530</v>
      </c>
      <c r="U76" s="27" t="s">
        <v>286</v>
      </c>
      <c r="V76" s="34" t="s">
        <v>287</v>
      </c>
      <c r="W76" s="110">
        <v>12688</v>
      </c>
      <c r="X76" s="111">
        <v>802</v>
      </c>
      <c r="Y76" s="111">
        <v>702</v>
      </c>
      <c r="Z76" s="111"/>
      <c r="AA76" s="104">
        <v>870</v>
      </c>
      <c r="AB76" s="105">
        <f t="shared" si="62"/>
        <v>2220.3999999999996</v>
      </c>
      <c r="AC76" s="105">
        <f t="shared" si="63"/>
        <v>380.64</v>
      </c>
      <c r="AD76" s="105">
        <f t="shared" si="64"/>
        <v>1078.48</v>
      </c>
      <c r="AE76" s="105">
        <f t="shared" si="65"/>
        <v>253.76000000000002</v>
      </c>
      <c r="AF76" s="102">
        <f t="shared" si="66"/>
        <v>152256</v>
      </c>
      <c r="AG76" s="103">
        <f t="shared" si="40"/>
        <v>9624</v>
      </c>
      <c r="AH76" s="103">
        <f t="shared" si="41"/>
        <v>8424</v>
      </c>
      <c r="AI76" s="111"/>
      <c r="AJ76" s="103">
        <f t="shared" si="67"/>
        <v>10440</v>
      </c>
      <c r="AK76" s="103">
        <f t="shared" si="68"/>
        <v>21146.666666666668</v>
      </c>
      <c r="AL76" s="103">
        <f t="shared" si="69"/>
        <v>2114.6666666666665</v>
      </c>
      <c r="AM76" s="111">
        <v>6019</v>
      </c>
      <c r="AN76" s="103">
        <f t="shared" si="70"/>
        <v>26644.799999999996</v>
      </c>
      <c r="AO76" s="103">
        <f t="shared" si="46"/>
        <v>4567.68</v>
      </c>
      <c r="AP76" s="103">
        <f t="shared" si="47"/>
        <v>12941.76</v>
      </c>
      <c r="AQ76" s="103">
        <f t="shared" si="48"/>
        <v>3045.1200000000003</v>
      </c>
      <c r="AR76" s="103"/>
      <c r="AS76" s="103">
        <f t="shared" si="71"/>
        <v>2114.6666666666665</v>
      </c>
      <c r="AT76" s="111">
        <v>0</v>
      </c>
      <c r="AU76" s="111">
        <v>0</v>
      </c>
      <c r="AV76" s="111"/>
      <c r="AW76" s="111"/>
      <c r="AX76" s="106">
        <v>0</v>
      </c>
      <c r="AY76" s="106">
        <v>0</v>
      </c>
      <c r="AZ76" s="106">
        <v>0</v>
      </c>
      <c r="BA76" s="112">
        <v>0</v>
      </c>
      <c r="BB76" s="108">
        <f t="shared" si="72"/>
        <v>259338.35999999996</v>
      </c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</row>
    <row r="77" spans="1:261" s="16" customFormat="1" ht="24" customHeight="1" x14ac:dyDescent="0.2">
      <c r="A77" s="27">
        <f t="shared" si="24"/>
        <v>65</v>
      </c>
      <c r="B77" s="29">
        <v>11</v>
      </c>
      <c r="C77" s="30" t="s">
        <v>57</v>
      </c>
      <c r="D77" s="31">
        <v>251</v>
      </c>
      <c r="E77" s="30">
        <v>372</v>
      </c>
      <c r="F77" s="32">
        <v>1</v>
      </c>
      <c r="G77" s="32"/>
      <c r="H77" s="32">
        <v>1420</v>
      </c>
      <c r="I77" s="33" t="s">
        <v>288</v>
      </c>
      <c r="J77" s="33" t="s">
        <v>289</v>
      </c>
      <c r="K77" s="27" t="s">
        <v>58</v>
      </c>
      <c r="L77" s="28">
        <v>36203</v>
      </c>
      <c r="M77" s="28" t="s">
        <v>522</v>
      </c>
      <c r="N77" s="26" t="s">
        <v>527</v>
      </c>
      <c r="O77" s="27">
        <v>4</v>
      </c>
      <c r="P77" s="27">
        <v>40</v>
      </c>
      <c r="Q77" s="27" t="s">
        <v>96</v>
      </c>
      <c r="R77" s="33" t="s">
        <v>114</v>
      </c>
      <c r="S77" s="27">
        <v>15</v>
      </c>
      <c r="T77" s="33" t="s">
        <v>530</v>
      </c>
      <c r="U77" s="27" t="s">
        <v>290</v>
      </c>
      <c r="V77" s="34" t="s">
        <v>291</v>
      </c>
      <c r="W77" s="110">
        <v>12688</v>
      </c>
      <c r="X77" s="111">
        <v>802</v>
      </c>
      <c r="Y77" s="111">
        <v>702</v>
      </c>
      <c r="Z77" s="111"/>
      <c r="AA77" s="104">
        <v>725</v>
      </c>
      <c r="AB77" s="105">
        <f t="shared" si="62"/>
        <v>2220.3999999999996</v>
      </c>
      <c r="AC77" s="105">
        <f t="shared" si="63"/>
        <v>380.64</v>
      </c>
      <c r="AD77" s="105">
        <f t="shared" si="64"/>
        <v>1078.48</v>
      </c>
      <c r="AE77" s="105">
        <f t="shared" si="65"/>
        <v>253.76000000000002</v>
      </c>
      <c r="AF77" s="102">
        <f t="shared" si="66"/>
        <v>152256</v>
      </c>
      <c r="AG77" s="103">
        <f t="shared" si="40"/>
        <v>9624</v>
      </c>
      <c r="AH77" s="103">
        <f t="shared" si="41"/>
        <v>8424</v>
      </c>
      <c r="AI77" s="111"/>
      <c r="AJ77" s="103">
        <f t="shared" si="67"/>
        <v>8700</v>
      </c>
      <c r="AK77" s="103">
        <f t="shared" si="68"/>
        <v>21146.666666666668</v>
      </c>
      <c r="AL77" s="103">
        <f t="shared" si="69"/>
        <v>2114.6666666666665</v>
      </c>
      <c r="AM77" s="111">
        <v>6019</v>
      </c>
      <c r="AN77" s="103">
        <f t="shared" si="70"/>
        <v>26644.799999999996</v>
      </c>
      <c r="AO77" s="103">
        <f t="shared" si="46"/>
        <v>4567.68</v>
      </c>
      <c r="AP77" s="103">
        <f t="shared" si="47"/>
        <v>12941.76</v>
      </c>
      <c r="AQ77" s="103">
        <f t="shared" si="48"/>
        <v>3045.1200000000003</v>
      </c>
      <c r="AR77" s="103"/>
      <c r="AS77" s="103">
        <f t="shared" si="71"/>
        <v>2114.6666666666665</v>
      </c>
      <c r="AT77" s="111">
        <v>0</v>
      </c>
      <c r="AU77" s="111">
        <v>0</v>
      </c>
      <c r="AV77" s="111"/>
      <c r="AW77" s="111"/>
      <c r="AX77" s="106">
        <v>0</v>
      </c>
      <c r="AY77" s="106">
        <v>0</v>
      </c>
      <c r="AZ77" s="106">
        <v>0</v>
      </c>
      <c r="BA77" s="112">
        <v>0</v>
      </c>
      <c r="BB77" s="108">
        <f t="shared" si="72"/>
        <v>257598.35999999996</v>
      </c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  <c r="IX77" s="15"/>
      <c r="IY77" s="15"/>
      <c r="IZ77" s="15"/>
      <c r="JA77" s="15"/>
    </row>
    <row r="78" spans="1:261" s="16" customFormat="1" ht="24" customHeight="1" x14ac:dyDescent="0.2">
      <c r="A78" s="27">
        <f t="shared" si="24"/>
        <v>66</v>
      </c>
      <c r="B78" s="29">
        <v>11</v>
      </c>
      <c r="C78" s="30" t="s">
        <v>57</v>
      </c>
      <c r="D78" s="31">
        <v>251</v>
      </c>
      <c r="E78" s="30">
        <v>372</v>
      </c>
      <c r="F78" s="32">
        <v>1</v>
      </c>
      <c r="G78" s="32"/>
      <c r="H78" s="32">
        <v>1783</v>
      </c>
      <c r="I78" s="33" t="s">
        <v>292</v>
      </c>
      <c r="J78" s="33" t="s">
        <v>293</v>
      </c>
      <c r="K78" s="27" t="s">
        <v>58</v>
      </c>
      <c r="L78" s="28">
        <v>39137</v>
      </c>
      <c r="M78" s="28" t="s">
        <v>522</v>
      </c>
      <c r="N78" s="26" t="s">
        <v>527</v>
      </c>
      <c r="O78" s="27">
        <v>4</v>
      </c>
      <c r="P78" s="27">
        <v>40</v>
      </c>
      <c r="Q78" s="27" t="s">
        <v>96</v>
      </c>
      <c r="R78" s="33" t="s">
        <v>114</v>
      </c>
      <c r="S78" s="27">
        <v>15</v>
      </c>
      <c r="T78" s="33" t="s">
        <v>530</v>
      </c>
      <c r="U78" s="27" t="s">
        <v>290</v>
      </c>
      <c r="V78" s="34" t="s">
        <v>291</v>
      </c>
      <c r="W78" s="110">
        <v>12688</v>
      </c>
      <c r="X78" s="111">
        <v>802</v>
      </c>
      <c r="Y78" s="111">
        <v>702</v>
      </c>
      <c r="Z78" s="111"/>
      <c r="AA78" s="104">
        <v>435</v>
      </c>
      <c r="AB78" s="105">
        <f t="shared" si="62"/>
        <v>2220.3999999999996</v>
      </c>
      <c r="AC78" s="105">
        <f t="shared" si="63"/>
        <v>380.64</v>
      </c>
      <c r="AD78" s="105">
        <f t="shared" si="64"/>
        <v>1078.48</v>
      </c>
      <c r="AE78" s="105">
        <f t="shared" si="65"/>
        <v>253.76000000000002</v>
      </c>
      <c r="AF78" s="102">
        <f t="shared" si="66"/>
        <v>152256</v>
      </c>
      <c r="AG78" s="103">
        <f t="shared" si="40"/>
        <v>9624</v>
      </c>
      <c r="AH78" s="103">
        <f t="shared" si="41"/>
        <v>8424</v>
      </c>
      <c r="AI78" s="111"/>
      <c r="AJ78" s="103">
        <f t="shared" si="67"/>
        <v>5220</v>
      </c>
      <c r="AK78" s="103">
        <f t="shared" si="68"/>
        <v>21146.666666666668</v>
      </c>
      <c r="AL78" s="103">
        <f t="shared" si="69"/>
        <v>2114.6666666666665</v>
      </c>
      <c r="AM78" s="111">
        <v>6019</v>
      </c>
      <c r="AN78" s="103">
        <f t="shared" si="70"/>
        <v>26644.799999999996</v>
      </c>
      <c r="AO78" s="103">
        <f t="shared" si="46"/>
        <v>4567.68</v>
      </c>
      <c r="AP78" s="103">
        <f t="shared" si="47"/>
        <v>12941.76</v>
      </c>
      <c r="AQ78" s="103">
        <f t="shared" si="48"/>
        <v>3045.1200000000003</v>
      </c>
      <c r="AR78" s="103"/>
      <c r="AS78" s="103">
        <f t="shared" si="71"/>
        <v>2114.6666666666665</v>
      </c>
      <c r="AT78" s="111">
        <v>0</v>
      </c>
      <c r="AU78" s="111">
        <v>0</v>
      </c>
      <c r="AV78" s="111"/>
      <c r="AW78" s="111"/>
      <c r="AX78" s="106">
        <v>0</v>
      </c>
      <c r="AY78" s="106">
        <v>0</v>
      </c>
      <c r="AZ78" s="106">
        <v>0</v>
      </c>
      <c r="BA78" s="112">
        <v>0</v>
      </c>
      <c r="BB78" s="108">
        <f t="shared" si="72"/>
        <v>254118.35999999996</v>
      </c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  <c r="IW78" s="15"/>
      <c r="IX78" s="15"/>
      <c r="IY78" s="15"/>
      <c r="IZ78" s="15"/>
      <c r="JA78" s="15"/>
    </row>
    <row r="79" spans="1:261" s="16" customFormat="1" ht="24" customHeight="1" x14ac:dyDescent="0.2">
      <c r="A79" s="27">
        <f t="shared" si="24"/>
        <v>67</v>
      </c>
      <c r="B79" s="29">
        <v>11</v>
      </c>
      <c r="C79" s="30" t="s">
        <v>57</v>
      </c>
      <c r="D79" s="31">
        <v>251</v>
      </c>
      <c r="E79" s="30">
        <v>372</v>
      </c>
      <c r="F79" s="32">
        <v>1</v>
      </c>
      <c r="G79" s="32"/>
      <c r="H79" s="32">
        <v>1945</v>
      </c>
      <c r="I79" s="33" t="s">
        <v>294</v>
      </c>
      <c r="J79" s="33" t="s">
        <v>295</v>
      </c>
      <c r="K79" s="27" t="s">
        <v>58</v>
      </c>
      <c r="L79" s="28">
        <v>40992</v>
      </c>
      <c r="M79" s="28" t="s">
        <v>522</v>
      </c>
      <c r="N79" s="26" t="s">
        <v>527</v>
      </c>
      <c r="O79" s="27">
        <v>4</v>
      </c>
      <c r="P79" s="27">
        <v>40</v>
      </c>
      <c r="Q79" s="27" t="s">
        <v>96</v>
      </c>
      <c r="R79" s="33" t="s">
        <v>114</v>
      </c>
      <c r="S79" s="27">
        <v>15</v>
      </c>
      <c r="T79" s="33" t="s">
        <v>530</v>
      </c>
      <c r="U79" s="27" t="s">
        <v>290</v>
      </c>
      <c r="V79" s="34" t="s">
        <v>291</v>
      </c>
      <c r="W79" s="110">
        <v>12688</v>
      </c>
      <c r="X79" s="111">
        <v>802</v>
      </c>
      <c r="Y79" s="111">
        <v>702</v>
      </c>
      <c r="Z79" s="111"/>
      <c r="AA79" s="104">
        <v>290</v>
      </c>
      <c r="AB79" s="105">
        <f t="shared" si="62"/>
        <v>2220.3999999999996</v>
      </c>
      <c r="AC79" s="105">
        <f t="shared" si="63"/>
        <v>380.64</v>
      </c>
      <c r="AD79" s="105">
        <f t="shared" si="64"/>
        <v>1078.48</v>
      </c>
      <c r="AE79" s="105">
        <f t="shared" si="65"/>
        <v>253.76000000000002</v>
      </c>
      <c r="AF79" s="102">
        <f t="shared" si="66"/>
        <v>152256</v>
      </c>
      <c r="AG79" s="103">
        <f t="shared" si="40"/>
        <v>9624</v>
      </c>
      <c r="AH79" s="103">
        <f t="shared" si="41"/>
        <v>8424</v>
      </c>
      <c r="AI79" s="111"/>
      <c r="AJ79" s="103">
        <f t="shared" si="67"/>
        <v>3480</v>
      </c>
      <c r="AK79" s="103">
        <f t="shared" si="68"/>
        <v>21146.666666666668</v>
      </c>
      <c r="AL79" s="103">
        <f t="shared" si="69"/>
        <v>2114.6666666666665</v>
      </c>
      <c r="AM79" s="111">
        <v>6019</v>
      </c>
      <c r="AN79" s="103">
        <f t="shared" si="70"/>
        <v>26644.799999999996</v>
      </c>
      <c r="AO79" s="103">
        <f t="shared" si="46"/>
        <v>4567.68</v>
      </c>
      <c r="AP79" s="103">
        <f t="shared" si="47"/>
        <v>12941.76</v>
      </c>
      <c r="AQ79" s="103">
        <f t="shared" si="48"/>
        <v>3045.1200000000003</v>
      </c>
      <c r="AR79" s="103"/>
      <c r="AS79" s="103">
        <f t="shared" si="71"/>
        <v>2114.6666666666665</v>
      </c>
      <c r="AT79" s="111">
        <v>0</v>
      </c>
      <c r="AU79" s="111">
        <v>0</v>
      </c>
      <c r="AV79" s="111"/>
      <c r="AW79" s="111"/>
      <c r="AX79" s="106">
        <v>0</v>
      </c>
      <c r="AY79" s="106">
        <v>0</v>
      </c>
      <c r="AZ79" s="106">
        <v>0</v>
      </c>
      <c r="BA79" s="112">
        <v>0</v>
      </c>
      <c r="BB79" s="108">
        <f t="shared" si="72"/>
        <v>252378.35999999996</v>
      </c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</row>
    <row r="80" spans="1:261" s="16" customFormat="1" ht="24" customHeight="1" x14ac:dyDescent="0.2">
      <c r="A80" s="27">
        <f t="shared" ref="A80:A143" si="73">+A79+1</f>
        <v>68</v>
      </c>
      <c r="B80" s="29">
        <v>11</v>
      </c>
      <c r="C80" s="30" t="s">
        <v>57</v>
      </c>
      <c r="D80" s="31">
        <v>251</v>
      </c>
      <c r="E80" s="30">
        <v>372</v>
      </c>
      <c r="F80" s="32">
        <v>1</v>
      </c>
      <c r="G80" s="32"/>
      <c r="H80" s="32">
        <v>233</v>
      </c>
      <c r="I80" s="33" t="s">
        <v>296</v>
      </c>
      <c r="J80" s="33" t="s">
        <v>297</v>
      </c>
      <c r="K80" s="27" t="s">
        <v>58</v>
      </c>
      <c r="L80" s="28">
        <v>34715</v>
      </c>
      <c r="M80" s="28" t="s">
        <v>522</v>
      </c>
      <c r="N80" s="26" t="s">
        <v>527</v>
      </c>
      <c r="O80" s="27">
        <v>2</v>
      </c>
      <c r="P80" s="27">
        <v>40</v>
      </c>
      <c r="Q80" s="27" t="s">
        <v>96</v>
      </c>
      <c r="R80" s="33" t="s">
        <v>114</v>
      </c>
      <c r="S80" s="27">
        <v>15</v>
      </c>
      <c r="T80" s="33" t="s">
        <v>530</v>
      </c>
      <c r="U80" s="27" t="s">
        <v>298</v>
      </c>
      <c r="V80" s="34" t="s">
        <v>291</v>
      </c>
      <c r="W80" s="110">
        <v>11929</v>
      </c>
      <c r="X80" s="111">
        <v>737</v>
      </c>
      <c r="Y80" s="111">
        <v>675</v>
      </c>
      <c r="Z80" s="111"/>
      <c r="AA80" s="104">
        <v>870</v>
      </c>
      <c r="AB80" s="105">
        <f t="shared" si="62"/>
        <v>2087.5749999999998</v>
      </c>
      <c r="AC80" s="105">
        <f t="shared" si="63"/>
        <v>357.87</v>
      </c>
      <c r="AD80" s="105">
        <f t="shared" si="64"/>
        <v>1013.965</v>
      </c>
      <c r="AE80" s="105">
        <f t="shared" si="65"/>
        <v>238.58</v>
      </c>
      <c r="AF80" s="102">
        <f t="shared" si="66"/>
        <v>143148</v>
      </c>
      <c r="AG80" s="103">
        <f t="shared" si="40"/>
        <v>8844</v>
      </c>
      <c r="AH80" s="103">
        <f t="shared" si="41"/>
        <v>8100</v>
      </c>
      <c r="AI80" s="111"/>
      <c r="AJ80" s="103">
        <f t="shared" si="67"/>
        <v>10440</v>
      </c>
      <c r="AK80" s="103">
        <f t="shared" si="68"/>
        <v>19881.666666666668</v>
      </c>
      <c r="AL80" s="103">
        <f t="shared" si="69"/>
        <v>1988.1666666666665</v>
      </c>
      <c r="AM80" s="111">
        <v>5639.5</v>
      </c>
      <c r="AN80" s="103">
        <f t="shared" si="70"/>
        <v>25050.899999999998</v>
      </c>
      <c r="AO80" s="103">
        <f t="shared" si="46"/>
        <v>4294.4400000000005</v>
      </c>
      <c r="AP80" s="103">
        <f t="shared" si="47"/>
        <v>12167.58</v>
      </c>
      <c r="AQ80" s="103">
        <f t="shared" si="48"/>
        <v>2862.96</v>
      </c>
      <c r="AR80" s="103"/>
      <c r="AS80" s="103">
        <f t="shared" si="71"/>
        <v>1988.1666666666665</v>
      </c>
      <c r="AT80" s="111">
        <v>0</v>
      </c>
      <c r="AU80" s="111">
        <v>0</v>
      </c>
      <c r="AV80" s="111"/>
      <c r="AW80" s="111"/>
      <c r="AX80" s="106">
        <v>0</v>
      </c>
      <c r="AY80" s="106">
        <v>0</v>
      </c>
      <c r="AZ80" s="106">
        <v>0</v>
      </c>
      <c r="BA80" s="112">
        <v>0</v>
      </c>
      <c r="BB80" s="108">
        <f t="shared" si="72"/>
        <v>244405.37999999995</v>
      </c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  <c r="IX80" s="15"/>
      <c r="IY80" s="15"/>
      <c r="IZ80" s="15"/>
      <c r="JA80" s="15"/>
    </row>
    <row r="81" spans="1:261" s="16" customFormat="1" ht="24" customHeight="1" x14ac:dyDescent="0.2">
      <c r="A81" s="27">
        <f t="shared" si="73"/>
        <v>69</v>
      </c>
      <c r="B81" s="29">
        <v>11</v>
      </c>
      <c r="C81" s="30" t="s">
        <v>57</v>
      </c>
      <c r="D81" s="31">
        <v>251</v>
      </c>
      <c r="E81" s="30">
        <v>372</v>
      </c>
      <c r="F81" s="32">
        <v>1</v>
      </c>
      <c r="G81" s="32"/>
      <c r="H81" s="32">
        <v>260</v>
      </c>
      <c r="I81" s="33" t="s">
        <v>299</v>
      </c>
      <c r="J81" s="33" t="s">
        <v>300</v>
      </c>
      <c r="K81" s="27" t="s">
        <v>58</v>
      </c>
      <c r="L81" s="28">
        <v>34115</v>
      </c>
      <c r="M81" s="28" t="s">
        <v>522</v>
      </c>
      <c r="N81" s="26" t="s">
        <v>527</v>
      </c>
      <c r="O81" s="27">
        <v>2</v>
      </c>
      <c r="P81" s="27">
        <v>40</v>
      </c>
      <c r="Q81" s="27" t="s">
        <v>96</v>
      </c>
      <c r="R81" s="33" t="s">
        <v>114</v>
      </c>
      <c r="S81" s="27">
        <v>15</v>
      </c>
      <c r="T81" s="33" t="s">
        <v>530</v>
      </c>
      <c r="U81" s="27" t="s">
        <v>298</v>
      </c>
      <c r="V81" s="34" t="s">
        <v>291</v>
      </c>
      <c r="W81" s="110">
        <v>11929</v>
      </c>
      <c r="X81" s="111">
        <v>737</v>
      </c>
      <c r="Y81" s="111">
        <v>675</v>
      </c>
      <c r="Z81" s="111"/>
      <c r="AA81" s="104">
        <v>870</v>
      </c>
      <c r="AB81" s="105">
        <f t="shared" si="62"/>
        <v>2087.5749999999998</v>
      </c>
      <c r="AC81" s="105">
        <f t="shared" si="63"/>
        <v>357.87</v>
      </c>
      <c r="AD81" s="105">
        <f t="shared" si="64"/>
        <v>1013.965</v>
      </c>
      <c r="AE81" s="105">
        <f t="shared" si="65"/>
        <v>238.58</v>
      </c>
      <c r="AF81" s="102">
        <f t="shared" si="66"/>
        <v>143148</v>
      </c>
      <c r="AG81" s="103">
        <f t="shared" si="40"/>
        <v>8844</v>
      </c>
      <c r="AH81" s="103">
        <f t="shared" si="41"/>
        <v>8100</v>
      </c>
      <c r="AI81" s="111"/>
      <c r="AJ81" s="103">
        <f t="shared" si="67"/>
        <v>10440</v>
      </c>
      <c r="AK81" s="103">
        <f t="shared" si="68"/>
        <v>19881.666666666668</v>
      </c>
      <c r="AL81" s="103">
        <f t="shared" si="69"/>
        <v>1988.1666666666665</v>
      </c>
      <c r="AM81" s="111">
        <v>5639.5</v>
      </c>
      <c r="AN81" s="103">
        <f t="shared" si="70"/>
        <v>25050.899999999998</v>
      </c>
      <c r="AO81" s="103">
        <f t="shared" si="46"/>
        <v>4294.4400000000005</v>
      </c>
      <c r="AP81" s="103">
        <f t="shared" si="47"/>
        <v>12167.58</v>
      </c>
      <c r="AQ81" s="103">
        <f t="shared" si="48"/>
        <v>2862.96</v>
      </c>
      <c r="AR81" s="103"/>
      <c r="AS81" s="103">
        <f t="shared" si="71"/>
        <v>1988.1666666666665</v>
      </c>
      <c r="AT81" s="111">
        <v>0</v>
      </c>
      <c r="AU81" s="111">
        <v>0</v>
      </c>
      <c r="AV81" s="111"/>
      <c r="AW81" s="111"/>
      <c r="AX81" s="106">
        <v>0</v>
      </c>
      <c r="AY81" s="106">
        <v>0</v>
      </c>
      <c r="AZ81" s="106">
        <v>0</v>
      </c>
      <c r="BA81" s="112">
        <v>0</v>
      </c>
      <c r="BB81" s="108">
        <f t="shared" si="72"/>
        <v>244405.37999999995</v>
      </c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</row>
    <row r="82" spans="1:261" s="16" customFormat="1" ht="24" customHeight="1" x14ac:dyDescent="0.2">
      <c r="A82" s="27">
        <f t="shared" si="73"/>
        <v>70</v>
      </c>
      <c r="B82" s="29">
        <v>11</v>
      </c>
      <c r="C82" s="30" t="s">
        <v>57</v>
      </c>
      <c r="D82" s="31">
        <v>251</v>
      </c>
      <c r="E82" s="30">
        <v>372</v>
      </c>
      <c r="F82" s="32">
        <v>1</v>
      </c>
      <c r="G82" s="32"/>
      <c r="H82" s="32">
        <v>710</v>
      </c>
      <c r="I82" s="33" t="s">
        <v>301</v>
      </c>
      <c r="J82" s="33" t="s">
        <v>302</v>
      </c>
      <c r="K82" s="27" t="s">
        <v>58</v>
      </c>
      <c r="L82" s="28">
        <v>33946</v>
      </c>
      <c r="M82" s="28" t="s">
        <v>522</v>
      </c>
      <c r="N82" s="26" t="s">
        <v>527</v>
      </c>
      <c r="O82" s="27">
        <v>2</v>
      </c>
      <c r="P82" s="27">
        <v>40</v>
      </c>
      <c r="Q82" s="27" t="s">
        <v>96</v>
      </c>
      <c r="R82" s="33" t="s">
        <v>114</v>
      </c>
      <c r="S82" s="27">
        <v>15</v>
      </c>
      <c r="T82" s="33" t="s">
        <v>530</v>
      </c>
      <c r="U82" s="27" t="s">
        <v>298</v>
      </c>
      <c r="V82" s="34" t="s">
        <v>291</v>
      </c>
      <c r="W82" s="110">
        <v>11929</v>
      </c>
      <c r="X82" s="111">
        <v>737</v>
      </c>
      <c r="Y82" s="111">
        <v>675</v>
      </c>
      <c r="Z82" s="111"/>
      <c r="AA82" s="104">
        <v>870</v>
      </c>
      <c r="AB82" s="105">
        <f t="shared" si="62"/>
        <v>2087.5749999999998</v>
      </c>
      <c r="AC82" s="105">
        <f t="shared" si="63"/>
        <v>357.87</v>
      </c>
      <c r="AD82" s="105">
        <f t="shared" si="64"/>
        <v>1013.965</v>
      </c>
      <c r="AE82" s="105">
        <f t="shared" si="65"/>
        <v>238.58</v>
      </c>
      <c r="AF82" s="102">
        <f t="shared" si="66"/>
        <v>143148</v>
      </c>
      <c r="AG82" s="103">
        <f t="shared" si="40"/>
        <v>8844</v>
      </c>
      <c r="AH82" s="103">
        <f t="shared" si="41"/>
        <v>8100</v>
      </c>
      <c r="AI82" s="111"/>
      <c r="AJ82" s="103">
        <f t="shared" si="67"/>
        <v>10440</v>
      </c>
      <c r="AK82" s="103">
        <f t="shared" si="68"/>
        <v>19881.666666666668</v>
      </c>
      <c r="AL82" s="103">
        <f t="shared" si="69"/>
        <v>1988.1666666666665</v>
      </c>
      <c r="AM82" s="111">
        <v>5639.5</v>
      </c>
      <c r="AN82" s="103">
        <f t="shared" si="70"/>
        <v>25050.899999999998</v>
      </c>
      <c r="AO82" s="103">
        <f t="shared" si="46"/>
        <v>4294.4400000000005</v>
      </c>
      <c r="AP82" s="103">
        <f t="shared" si="47"/>
        <v>12167.58</v>
      </c>
      <c r="AQ82" s="103">
        <f t="shared" si="48"/>
        <v>2862.96</v>
      </c>
      <c r="AR82" s="103"/>
      <c r="AS82" s="103">
        <f t="shared" si="71"/>
        <v>1988.1666666666665</v>
      </c>
      <c r="AT82" s="111">
        <v>0</v>
      </c>
      <c r="AU82" s="111">
        <v>0</v>
      </c>
      <c r="AV82" s="111"/>
      <c r="AW82" s="111"/>
      <c r="AX82" s="106">
        <v>0</v>
      </c>
      <c r="AY82" s="106">
        <v>0</v>
      </c>
      <c r="AZ82" s="106">
        <v>0</v>
      </c>
      <c r="BA82" s="112">
        <v>0</v>
      </c>
      <c r="BB82" s="108">
        <f t="shared" si="72"/>
        <v>244405.37999999995</v>
      </c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  <c r="IX82" s="15"/>
      <c r="IY82" s="15"/>
      <c r="IZ82" s="15"/>
      <c r="JA82" s="15"/>
    </row>
    <row r="83" spans="1:261" s="16" customFormat="1" ht="24" customHeight="1" x14ac:dyDescent="0.2">
      <c r="A83" s="27">
        <f t="shared" si="73"/>
        <v>71</v>
      </c>
      <c r="B83" s="29">
        <v>11</v>
      </c>
      <c r="C83" s="30" t="s">
        <v>57</v>
      </c>
      <c r="D83" s="31">
        <v>251</v>
      </c>
      <c r="E83" s="30">
        <v>372</v>
      </c>
      <c r="F83" s="32">
        <v>1</v>
      </c>
      <c r="G83" s="32"/>
      <c r="H83" s="32">
        <v>1338</v>
      </c>
      <c r="I83" s="33" t="s">
        <v>303</v>
      </c>
      <c r="J83" s="33" t="s">
        <v>304</v>
      </c>
      <c r="K83" s="27" t="s">
        <v>58</v>
      </c>
      <c r="L83" s="28">
        <v>35836</v>
      </c>
      <c r="M83" s="28" t="s">
        <v>522</v>
      </c>
      <c r="N83" s="26" t="s">
        <v>527</v>
      </c>
      <c r="O83" s="27">
        <v>2</v>
      </c>
      <c r="P83" s="27">
        <v>40</v>
      </c>
      <c r="Q83" s="27" t="s">
        <v>96</v>
      </c>
      <c r="R83" s="33" t="s">
        <v>114</v>
      </c>
      <c r="S83" s="27">
        <v>15</v>
      </c>
      <c r="T83" s="33" t="s">
        <v>530</v>
      </c>
      <c r="U83" s="27" t="s">
        <v>298</v>
      </c>
      <c r="V83" s="34" t="s">
        <v>291</v>
      </c>
      <c r="W83" s="110">
        <v>11929</v>
      </c>
      <c r="X83" s="111">
        <v>737</v>
      </c>
      <c r="Y83" s="111">
        <v>675</v>
      </c>
      <c r="Z83" s="111"/>
      <c r="AA83" s="104">
        <v>725</v>
      </c>
      <c r="AB83" s="105">
        <f t="shared" si="62"/>
        <v>2087.5749999999998</v>
      </c>
      <c r="AC83" s="105">
        <f t="shared" si="63"/>
        <v>357.87</v>
      </c>
      <c r="AD83" s="105">
        <f t="shared" si="64"/>
        <v>1013.965</v>
      </c>
      <c r="AE83" s="105">
        <f t="shared" si="65"/>
        <v>238.58</v>
      </c>
      <c r="AF83" s="102">
        <f t="shared" si="66"/>
        <v>143148</v>
      </c>
      <c r="AG83" s="103">
        <f t="shared" si="40"/>
        <v>8844</v>
      </c>
      <c r="AH83" s="103">
        <f t="shared" si="41"/>
        <v>8100</v>
      </c>
      <c r="AI83" s="111"/>
      <c r="AJ83" s="103">
        <f t="shared" si="67"/>
        <v>8700</v>
      </c>
      <c r="AK83" s="103">
        <f t="shared" si="68"/>
        <v>19881.666666666668</v>
      </c>
      <c r="AL83" s="103">
        <f t="shared" si="69"/>
        <v>1988.1666666666665</v>
      </c>
      <c r="AM83" s="111">
        <v>5639.5</v>
      </c>
      <c r="AN83" s="103">
        <f t="shared" si="70"/>
        <v>25050.899999999998</v>
      </c>
      <c r="AO83" s="103">
        <f t="shared" si="46"/>
        <v>4294.4400000000005</v>
      </c>
      <c r="AP83" s="103">
        <f t="shared" si="47"/>
        <v>12167.58</v>
      </c>
      <c r="AQ83" s="103">
        <f t="shared" si="48"/>
        <v>2862.96</v>
      </c>
      <c r="AR83" s="103"/>
      <c r="AS83" s="103">
        <f t="shared" si="71"/>
        <v>1988.1666666666665</v>
      </c>
      <c r="AT83" s="111">
        <v>0</v>
      </c>
      <c r="AU83" s="111">
        <v>0</v>
      </c>
      <c r="AV83" s="111"/>
      <c r="AW83" s="111"/>
      <c r="AX83" s="106">
        <v>0</v>
      </c>
      <c r="AY83" s="106">
        <v>0</v>
      </c>
      <c r="AZ83" s="106">
        <v>0</v>
      </c>
      <c r="BA83" s="112">
        <v>0</v>
      </c>
      <c r="BB83" s="108">
        <f t="shared" si="72"/>
        <v>242665.37999999995</v>
      </c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  <c r="IX83" s="15"/>
      <c r="IY83" s="15"/>
      <c r="IZ83" s="15"/>
      <c r="JA83" s="15"/>
    </row>
    <row r="84" spans="1:261" s="16" customFormat="1" ht="24" customHeight="1" x14ac:dyDescent="0.2">
      <c r="A84" s="27">
        <f t="shared" si="73"/>
        <v>72</v>
      </c>
      <c r="B84" s="29">
        <v>11</v>
      </c>
      <c r="C84" s="30" t="s">
        <v>57</v>
      </c>
      <c r="D84" s="31">
        <v>251</v>
      </c>
      <c r="E84" s="30">
        <v>372</v>
      </c>
      <c r="F84" s="32">
        <v>1</v>
      </c>
      <c r="G84" s="32"/>
      <c r="H84" s="32">
        <v>1408</v>
      </c>
      <c r="I84" s="33" t="s">
        <v>305</v>
      </c>
      <c r="J84" s="33" t="s">
        <v>306</v>
      </c>
      <c r="K84" s="27" t="s">
        <v>58</v>
      </c>
      <c r="L84" s="28">
        <v>36172</v>
      </c>
      <c r="M84" s="28" t="s">
        <v>522</v>
      </c>
      <c r="N84" s="26" t="s">
        <v>527</v>
      </c>
      <c r="O84" s="27">
        <v>2</v>
      </c>
      <c r="P84" s="27">
        <v>40</v>
      </c>
      <c r="Q84" s="27" t="s">
        <v>96</v>
      </c>
      <c r="R84" s="33" t="s">
        <v>114</v>
      </c>
      <c r="S84" s="27">
        <v>15</v>
      </c>
      <c r="T84" s="33" t="s">
        <v>530</v>
      </c>
      <c r="U84" s="27" t="s">
        <v>298</v>
      </c>
      <c r="V84" s="34" t="s">
        <v>291</v>
      </c>
      <c r="W84" s="110">
        <v>11929</v>
      </c>
      <c r="X84" s="111">
        <v>737</v>
      </c>
      <c r="Y84" s="111">
        <v>675</v>
      </c>
      <c r="Z84" s="111"/>
      <c r="AA84" s="104">
        <v>725</v>
      </c>
      <c r="AB84" s="105">
        <f t="shared" si="62"/>
        <v>2087.5749999999998</v>
      </c>
      <c r="AC84" s="105">
        <f t="shared" si="63"/>
        <v>357.87</v>
      </c>
      <c r="AD84" s="105">
        <f t="shared" si="64"/>
        <v>1013.965</v>
      </c>
      <c r="AE84" s="105">
        <f t="shared" si="65"/>
        <v>238.58</v>
      </c>
      <c r="AF84" s="102">
        <f t="shared" si="66"/>
        <v>143148</v>
      </c>
      <c r="AG84" s="103">
        <f t="shared" si="40"/>
        <v>8844</v>
      </c>
      <c r="AH84" s="103">
        <f t="shared" si="41"/>
        <v>8100</v>
      </c>
      <c r="AI84" s="111"/>
      <c r="AJ84" s="103">
        <f t="shared" si="67"/>
        <v>8700</v>
      </c>
      <c r="AK84" s="103">
        <f t="shared" si="68"/>
        <v>19881.666666666668</v>
      </c>
      <c r="AL84" s="103">
        <f t="shared" si="69"/>
        <v>1988.1666666666665</v>
      </c>
      <c r="AM84" s="111">
        <v>5639.5</v>
      </c>
      <c r="AN84" s="103">
        <f t="shared" si="70"/>
        <v>25050.899999999998</v>
      </c>
      <c r="AO84" s="103">
        <f t="shared" si="46"/>
        <v>4294.4400000000005</v>
      </c>
      <c r="AP84" s="103">
        <f t="shared" si="47"/>
        <v>12167.58</v>
      </c>
      <c r="AQ84" s="103">
        <f t="shared" si="48"/>
        <v>2862.96</v>
      </c>
      <c r="AR84" s="103"/>
      <c r="AS84" s="103">
        <f t="shared" si="71"/>
        <v>1988.1666666666665</v>
      </c>
      <c r="AT84" s="111">
        <v>0</v>
      </c>
      <c r="AU84" s="111">
        <v>0</v>
      </c>
      <c r="AV84" s="111"/>
      <c r="AW84" s="111"/>
      <c r="AX84" s="106">
        <v>0</v>
      </c>
      <c r="AY84" s="106">
        <v>0</v>
      </c>
      <c r="AZ84" s="106">
        <v>0</v>
      </c>
      <c r="BA84" s="112">
        <v>0</v>
      </c>
      <c r="BB84" s="108">
        <f t="shared" si="72"/>
        <v>242665.37999999995</v>
      </c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  <c r="IW84" s="15"/>
      <c r="IX84" s="15"/>
      <c r="IY84" s="15"/>
      <c r="IZ84" s="15"/>
      <c r="JA84" s="15"/>
    </row>
    <row r="85" spans="1:261" s="16" customFormat="1" ht="24" customHeight="1" x14ac:dyDescent="0.2">
      <c r="A85" s="27">
        <f t="shared" si="73"/>
        <v>73</v>
      </c>
      <c r="B85" s="29">
        <v>11</v>
      </c>
      <c r="C85" s="30" t="s">
        <v>57</v>
      </c>
      <c r="D85" s="31">
        <v>251</v>
      </c>
      <c r="E85" s="30">
        <v>372</v>
      </c>
      <c r="F85" s="32">
        <v>1</v>
      </c>
      <c r="G85" s="32"/>
      <c r="H85" s="32">
        <v>1471</v>
      </c>
      <c r="I85" s="33" t="s">
        <v>307</v>
      </c>
      <c r="J85" s="33" t="s">
        <v>308</v>
      </c>
      <c r="K85" s="27" t="s">
        <v>58</v>
      </c>
      <c r="L85" s="28">
        <v>36628</v>
      </c>
      <c r="M85" s="28" t="s">
        <v>522</v>
      </c>
      <c r="N85" s="26" t="s">
        <v>527</v>
      </c>
      <c r="O85" s="27">
        <v>2</v>
      </c>
      <c r="P85" s="27">
        <v>40</v>
      </c>
      <c r="Q85" s="27" t="s">
        <v>96</v>
      </c>
      <c r="R85" s="33" t="s">
        <v>114</v>
      </c>
      <c r="S85" s="27">
        <v>15</v>
      </c>
      <c r="T85" s="33" t="s">
        <v>530</v>
      </c>
      <c r="U85" s="27" t="s">
        <v>298</v>
      </c>
      <c r="V85" s="34" t="s">
        <v>291</v>
      </c>
      <c r="W85" s="110">
        <v>11929</v>
      </c>
      <c r="X85" s="111">
        <v>737</v>
      </c>
      <c r="Y85" s="111">
        <v>675</v>
      </c>
      <c r="Z85" s="111"/>
      <c r="AA85" s="104">
        <v>725</v>
      </c>
      <c r="AB85" s="105">
        <f t="shared" si="62"/>
        <v>2087.5749999999998</v>
      </c>
      <c r="AC85" s="105">
        <f t="shared" si="63"/>
        <v>357.87</v>
      </c>
      <c r="AD85" s="105">
        <f t="shared" si="64"/>
        <v>1013.965</v>
      </c>
      <c r="AE85" s="105">
        <f t="shared" si="65"/>
        <v>238.58</v>
      </c>
      <c r="AF85" s="102">
        <f t="shared" si="66"/>
        <v>143148</v>
      </c>
      <c r="AG85" s="103">
        <f t="shared" si="40"/>
        <v>8844</v>
      </c>
      <c r="AH85" s="103">
        <f t="shared" si="41"/>
        <v>8100</v>
      </c>
      <c r="AI85" s="111"/>
      <c r="AJ85" s="103">
        <f t="shared" si="67"/>
        <v>8700</v>
      </c>
      <c r="AK85" s="103">
        <f t="shared" si="68"/>
        <v>19881.666666666668</v>
      </c>
      <c r="AL85" s="103">
        <f t="shared" si="69"/>
        <v>1988.1666666666665</v>
      </c>
      <c r="AM85" s="111">
        <v>5639.5</v>
      </c>
      <c r="AN85" s="103">
        <f t="shared" si="70"/>
        <v>25050.899999999998</v>
      </c>
      <c r="AO85" s="103">
        <f t="shared" si="46"/>
        <v>4294.4400000000005</v>
      </c>
      <c r="AP85" s="103">
        <f t="shared" si="47"/>
        <v>12167.58</v>
      </c>
      <c r="AQ85" s="103">
        <f t="shared" si="48"/>
        <v>2862.96</v>
      </c>
      <c r="AR85" s="103"/>
      <c r="AS85" s="103">
        <f t="shared" si="71"/>
        <v>1988.1666666666665</v>
      </c>
      <c r="AT85" s="111">
        <v>0</v>
      </c>
      <c r="AU85" s="111">
        <v>0</v>
      </c>
      <c r="AV85" s="111"/>
      <c r="AW85" s="111"/>
      <c r="AX85" s="106">
        <v>0</v>
      </c>
      <c r="AY85" s="106">
        <v>0</v>
      </c>
      <c r="AZ85" s="106">
        <v>0</v>
      </c>
      <c r="BA85" s="112">
        <v>0</v>
      </c>
      <c r="BB85" s="108">
        <f t="shared" si="72"/>
        <v>242665.37999999995</v>
      </c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  <c r="IW85" s="15"/>
      <c r="IX85" s="15"/>
      <c r="IY85" s="15"/>
      <c r="IZ85" s="15"/>
      <c r="JA85" s="15"/>
    </row>
    <row r="86" spans="1:261" s="16" customFormat="1" ht="24" customHeight="1" x14ac:dyDescent="0.2">
      <c r="A86" s="27">
        <f t="shared" si="73"/>
        <v>74</v>
      </c>
      <c r="B86" s="29">
        <v>11</v>
      </c>
      <c r="C86" s="30" t="s">
        <v>57</v>
      </c>
      <c r="D86" s="31">
        <v>251</v>
      </c>
      <c r="E86" s="30">
        <v>372</v>
      </c>
      <c r="F86" s="32">
        <v>1</v>
      </c>
      <c r="G86" s="32"/>
      <c r="H86" s="32">
        <v>1712</v>
      </c>
      <c r="I86" s="33" t="s">
        <v>309</v>
      </c>
      <c r="J86" s="33" t="s">
        <v>310</v>
      </c>
      <c r="K86" s="27" t="s">
        <v>58</v>
      </c>
      <c r="L86" s="28">
        <v>38643</v>
      </c>
      <c r="M86" s="28" t="s">
        <v>522</v>
      </c>
      <c r="N86" s="26" t="s">
        <v>527</v>
      </c>
      <c r="O86" s="27">
        <v>2</v>
      </c>
      <c r="P86" s="27">
        <v>40</v>
      </c>
      <c r="Q86" s="27" t="s">
        <v>96</v>
      </c>
      <c r="R86" s="33" t="s">
        <v>114</v>
      </c>
      <c r="S86" s="27">
        <v>15</v>
      </c>
      <c r="T86" s="33" t="s">
        <v>530</v>
      </c>
      <c r="U86" s="27" t="s">
        <v>298</v>
      </c>
      <c r="V86" s="34" t="s">
        <v>291</v>
      </c>
      <c r="W86" s="110">
        <v>11929</v>
      </c>
      <c r="X86" s="111">
        <v>737</v>
      </c>
      <c r="Y86" s="111">
        <v>675</v>
      </c>
      <c r="Z86" s="111"/>
      <c r="AA86" s="104">
        <v>580</v>
      </c>
      <c r="AB86" s="105">
        <f t="shared" si="62"/>
        <v>2087.5749999999998</v>
      </c>
      <c r="AC86" s="105">
        <f t="shared" si="63"/>
        <v>357.87</v>
      </c>
      <c r="AD86" s="105">
        <f t="shared" si="64"/>
        <v>1013.965</v>
      </c>
      <c r="AE86" s="105">
        <f t="shared" si="65"/>
        <v>238.58</v>
      </c>
      <c r="AF86" s="102">
        <f t="shared" si="66"/>
        <v>143148</v>
      </c>
      <c r="AG86" s="103">
        <f t="shared" si="40"/>
        <v>8844</v>
      </c>
      <c r="AH86" s="103">
        <f t="shared" si="41"/>
        <v>8100</v>
      </c>
      <c r="AI86" s="111"/>
      <c r="AJ86" s="103">
        <f t="shared" si="67"/>
        <v>6960</v>
      </c>
      <c r="AK86" s="103">
        <f t="shared" si="68"/>
        <v>19881.666666666668</v>
      </c>
      <c r="AL86" s="103">
        <f t="shared" si="69"/>
        <v>1988.1666666666665</v>
      </c>
      <c r="AM86" s="111">
        <v>5639.5</v>
      </c>
      <c r="AN86" s="103">
        <f t="shared" si="70"/>
        <v>25050.899999999998</v>
      </c>
      <c r="AO86" s="103">
        <f t="shared" si="46"/>
        <v>4294.4400000000005</v>
      </c>
      <c r="AP86" s="103">
        <f t="shared" si="47"/>
        <v>12167.58</v>
      </c>
      <c r="AQ86" s="103">
        <f t="shared" si="48"/>
        <v>2862.96</v>
      </c>
      <c r="AR86" s="103"/>
      <c r="AS86" s="103">
        <f t="shared" si="71"/>
        <v>1988.1666666666665</v>
      </c>
      <c r="AT86" s="111">
        <v>0</v>
      </c>
      <c r="AU86" s="111">
        <v>0</v>
      </c>
      <c r="AV86" s="111"/>
      <c r="AW86" s="111"/>
      <c r="AX86" s="106">
        <v>0</v>
      </c>
      <c r="AY86" s="106">
        <v>0</v>
      </c>
      <c r="AZ86" s="106">
        <v>0</v>
      </c>
      <c r="BA86" s="112">
        <v>0</v>
      </c>
      <c r="BB86" s="108">
        <f t="shared" si="72"/>
        <v>240925.37999999995</v>
      </c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  <c r="IW86" s="15"/>
      <c r="IX86" s="15"/>
      <c r="IY86" s="15"/>
      <c r="IZ86" s="15"/>
      <c r="JA86" s="15"/>
    </row>
    <row r="87" spans="1:261" s="16" customFormat="1" ht="24" customHeight="1" x14ac:dyDescent="0.2">
      <c r="A87" s="27">
        <f t="shared" si="73"/>
        <v>75</v>
      </c>
      <c r="B87" s="29">
        <v>11</v>
      </c>
      <c r="C87" s="30" t="s">
        <v>57</v>
      </c>
      <c r="D87" s="31">
        <v>251</v>
      </c>
      <c r="E87" s="30">
        <v>372</v>
      </c>
      <c r="F87" s="32">
        <v>1</v>
      </c>
      <c r="G87" s="32"/>
      <c r="H87" s="32">
        <v>1718</v>
      </c>
      <c r="I87" s="33" t="s">
        <v>311</v>
      </c>
      <c r="J87" s="33" t="s">
        <v>312</v>
      </c>
      <c r="K87" s="27" t="s">
        <v>58</v>
      </c>
      <c r="L87" s="28">
        <v>38708</v>
      </c>
      <c r="M87" s="28" t="s">
        <v>522</v>
      </c>
      <c r="N87" s="26" t="s">
        <v>527</v>
      </c>
      <c r="O87" s="27">
        <v>2</v>
      </c>
      <c r="P87" s="27">
        <v>40</v>
      </c>
      <c r="Q87" s="27" t="s">
        <v>96</v>
      </c>
      <c r="R87" s="33" t="s">
        <v>114</v>
      </c>
      <c r="S87" s="27">
        <v>15</v>
      </c>
      <c r="T87" s="33" t="s">
        <v>530</v>
      </c>
      <c r="U87" s="27" t="s">
        <v>298</v>
      </c>
      <c r="V87" s="34" t="s">
        <v>291</v>
      </c>
      <c r="W87" s="110">
        <v>11929</v>
      </c>
      <c r="X87" s="111">
        <v>737</v>
      </c>
      <c r="Y87" s="111">
        <v>675</v>
      </c>
      <c r="Z87" s="111"/>
      <c r="AA87" s="104">
        <v>580</v>
      </c>
      <c r="AB87" s="105">
        <f t="shared" si="62"/>
        <v>2087.5749999999998</v>
      </c>
      <c r="AC87" s="105">
        <f t="shared" si="63"/>
        <v>357.87</v>
      </c>
      <c r="AD87" s="105">
        <f t="shared" si="64"/>
        <v>1013.965</v>
      </c>
      <c r="AE87" s="105">
        <f t="shared" si="65"/>
        <v>238.58</v>
      </c>
      <c r="AF87" s="102">
        <f t="shared" si="66"/>
        <v>143148</v>
      </c>
      <c r="AG87" s="103">
        <f t="shared" si="40"/>
        <v>8844</v>
      </c>
      <c r="AH87" s="103">
        <f t="shared" si="41"/>
        <v>8100</v>
      </c>
      <c r="AI87" s="111"/>
      <c r="AJ87" s="103">
        <f t="shared" si="67"/>
        <v>6960</v>
      </c>
      <c r="AK87" s="103">
        <f t="shared" si="68"/>
        <v>19881.666666666668</v>
      </c>
      <c r="AL87" s="103">
        <f t="shared" si="69"/>
        <v>1988.1666666666665</v>
      </c>
      <c r="AM87" s="111">
        <v>5639.5</v>
      </c>
      <c r="AN87" s="103">
        <f t="shared" si="70"/>
        <v>25050.899999999998</v>
      </c>
      <c r="AO87" s="103">
        <f t="shared" si="46"/>
        <v>4294.4400000000005</v>
      </c>
      <c r="AP87" s="103">
        <f t="shared" si="47"/>
        <v>12167.58</v>
      </c>
      <c r="AQ87" s="103">
        <f t="shared" si="48"/>
        <v>2862.96</v>
      </c>
      <c r="AR87" s="103"/>
      <c r="AS87" s="103">
        <f t="shared" si="71"/>
        <v>1988.1666666666665</v>
      </c>
      <c r="AT87" s="111">
        <v>0</v>
      </c>
      <c r="AU87" s="111">
        <v>0</v>
      </c>
      <c r="AV87" s="111"/>
      <c r="AW87" s="111"/>
      <c r="AX87" s="106">
        <v>0</v>
      </c>
      <c r="AY87" s="106">
        <v>0</v>
      </c>
      <c r="AZ87" s="106">
        <v>0</v>
      </c>
      <c r="BA87" s="112">
        <v>0</v>
      </c>
      <c r="BB87" s="108">
        <f t="shared" si="72"/>
        <v>240925.37999999995</v>
      </c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  <c r="IW87" s="15"/>
      <c r="IX87" s="15"/>
      <c r="IY87" s="15"/>
      <c r="IZ87" s="15"/>
      <c r="JA87" s="15"/>
    </row>
    <row r="88" spans="1:261" s="16" customFormat="1" ht="24" customHeight="1" x14ac:dyDescent="0.2">
      <c r="A88" s="27">
        <f t="shared" si="73"/>
        <v>76</v>
      </c>
      <c r="B88" s="29">
        <v>11</v>
      </c>
      <c r="C88" s="30" t="s">
        <v>57</v>
      </c>
      <c r="D88" s="31">
        <v>251</v>
      </c>
      <c r="E88" s="30">
        <v>372</v>
      </c>
      <c r="F88" s="32">
        <v>1</v>
      </c>
      <c r="G88" s="32"/>
      <c r="H88" s="32">
        <v>1767</v>
      </c>
      <c r="I88" s="33" t="s">
        <v>313</v>
      </c>
      <c r="J88" s="33" t="s">
        <v>314</v>
      </c>
      <c r="K88" s="27" t="s">
        <v>58</v>
      </c>
      <c r="L88" s="28">
        <v>39029</v>
      </c>
      <c r="M88" s="28" t="s">
        <v>522</v>
      </c>
      <c r="N88" s="26" t="s">
        <v>527</v>
      </c>
      <c r="O88" s="27">
        <v>2</v>
      </c>
      <c r="P88" s="27">
        <v>40</v>
      </c>
      <c r="Q88" s="27" t="s">
        <v>96</v>
      </c>
      <c r="R88" s="33" t="s">
        <v>114</v>
      </c>
      <c r="S88" s="27">
        <v>15</v>
      </c>
      <c r="T88" s="33" t="s">
        <v>530</v>
      </c>
      <c r="U88" s="27" t="s">
        <v>298</v>
      </c>
      <c r="V88" s="34" t="s">
        <v>291</v>
      </c>
      <c r="W88" s="110">
        <v>11929</v>
      </c>
      <c r="X88" s="111">
        <v>737</v>
      </c>
      <c r="Y88" s="111">
        <v>675</v>
      </c>
      <c r="Z88" s="111"/>
      <c r="AA88" s="104">
        <v>580</v>
      </c>
      <c r="AB88" s="105">
        <f t="shared" si="62"/>
        <v>2087.5749999999998</v>
      </c>
      <c r="AC88" s="105">
        <f t="shared" si="63"/>
        <v>357.87</v>
      </c>
      <c r="AD88" s="105">
        <f t="shared" si="64"/>
        <v>1013.965</v>
      </c>
      <c r="AE88" s="105">
        <f t="shared" si="65"/>
        <v>238.58</v>
      </c>
      <c r="AF88" s="102">
        <f t="shared" si="66"/>
        <v>143148</v>
      </c>
      <c r="AG88" s="103">
        <f t="shared" si="40"/>
        <v>8844</v>
      </c>
      <c r="AH88" s="103">
        <f t="shared" si="41"/>
        <v>8100</v>
      </c>
      <c r="AI88" s="111"/>
      <c r="AJ88" s="103">
        <f t="shared" si="67"/>
        <v>6960</v>
      </c>
      <c r="AK88" s="103">
        <f t="shared" si="68"/>
        <v>19881.666666666668</v>
      </c>
      <c r="AL88" s="103">
        <f t="shared" si="69"/>
        <v>1988.1666666666665</v>
      </c>
      <c r="AM88" s="111">
        <v>5639.5</v>
      </c>
      <c r="AN88" s="103">
        <f t="shared" si="70"/>
        <v>25050.899999999998</v>
      </c>
      <c r="AO88" s="103">
        <f t="shared" si="46"/>
        <v>4294.4400000000005</v>
      </c>
      <c r="AP88" s="103">
        <f t="shared" si="47"/>
        <v>12167.58</v>
      </c>
      <c r="AQ88" s="103">
        <f t="shared" si="48"/>
        <v>2862.96</v>
      </c>
      <c r="AR88" s="103"/>
      <c r="AS88" s="103">
        <f t="shared" si="71"/>
        <v>1988.1666666666665</v>
      </c>
      <c r="AT88" s="111">
        <v>0</v>
      </c>
      <c r="AU88" s="111">
        <v>0</v>
      </c>
      <c r="AV88" s="111"/>
      <c r="AW88" s="111"/>
      <c r="AX88" s="106">
        <v>0</v>
      </c>
      <c r="AY88" s="106">
        <v>0</v>
      </c>
      <c r="AZ88" s="106">
        <v>0</v>
      </c>
      <c r="BA88" s="112">
        <v>0</v>
      </c>
      <c r="BB88" s="108">
        <f t="shared" si="72"/>
        <v>240925.37999999995</v>
      </c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  <c r="IW88" s="15"/>
      <c r="IX88" s="15"/>
      <c r="IY88" s="15"/>
      <c r="IZ88" s="15"/>
      <c r="JA88" s="15"/>
    </row>
    <row r="89" spans="1:261" s="16" customFormat="1" ht="24" customHeight="1" x14ac:dyDescent="0.2">
      <c r="A89" s="27">
        <f t="shared" si="73"/>
        <v>77</v>
      </c>
      <c r="B89" s="29">
        <v>11</v>
      </c>
      <c r="C89" s="30" t="s">
        <v>57</v>
      </c>
      <c r="D89" s="31">
        <v>251</v>
      </c>
      <c r="E89" s="30">
        <v>372</v>
      </c>
      <c r="F89" s="32">
        <v>1</v>
      </c>
      <c r="G89" s="32"/>
      <c r="H89" s="32">
        <v>2276</v>
      </c>
      <c r="I89" s="33" t="s">
        <v>598</v>
      </c>
      <c r="J89" s="33" t="s">
        <v>599</v>
      </c>
      <c r="K89" s="27" t="s">
        <v>68</v>
      </c>
      <c r="L89" s="28">
        <v>44141</v>
      </c>
      <c r="M89" s="26" t="s">
        <v>687</v>
      </c>
      <c r="N89" s="26" t="s">
        <v>527</v>
      </c>
      <c r="O89" s="27">
        <v>2</v>
      </c>
      <c r="P89" s="27">
        <v>40</v>
      </c>
      <c r="Q89" s="27" t="s">
        <v>96</v>
      </c>
      <c r="R89" s="33" t="s">
        <v>114</v>
      </c>
      <c r="S89" s="27">
        <v>15</v>
      </c>
      <c r="T89" s="33" t="s">
        <v>530</v>
      </c>
      <c r="U89" s="27" t="s">
        <v>298</v>
      </c>
      <c r="V89" s="34" t="s">
        <v>287</v>
      </c>
      <c r="W89" s="110">
        <v>11929</v>
      </c>
      <c r="X89" s="111">
        <v>737</v>
      </c>
      <c r="Y89" s="111">
        <v>675</v>
      </c>
      <c r="Z89" s="111"/>
      <c r="AA89" s="104">
        <v>0</v>
      </c>
      <c r="AB89" s="105">
        <f t="shared" si="62"/>
        <v>2087.5749999999998</v>
      </c>
      <c r="AC89" s="105">
        <f t="shared" si="63"/>
        <v>357.87</v>
      </c>
      <c r="AD89" s="105">
        <f t="shared" si="64"/>
        <v>1013.965</v>
      </c>
      <c r="AE89" s="105">
        <f t="shared" si="65"/>
        <v>238.58</v>
      </c>
      <c r="AF89" s="102">
        <f t="shared" si="66"/>
        <v>143148</v>
      </c>
      <c r="AG89" s="103">
        <f t="shared" si="40"/>
        <v>8844</v>
      </c>
      <c r="AH89" s="103">
        <f t="shared" si="41"/>
        <v>8100</v>
      </c>
      <c r="AI89" s="111"/>
      <c r="AJ89" s="103">
        <f t="shared" si="67"/>
        <v>0</v>
      </c>
      <c r="AK89" s="103">
        <f t="shared" si="68"/>
        <v>19881.666666666668</v>
      </c>
      <c r="AL89" s="103">
        <f t="shared" si="69"/>
        <v>1988.1666666666665</v>
      </c>
      <c r="AM89" s="111">
        <v>5639.5</v>
      </c>
      <c r="AN89" s="103">
        <f t="shared" si="70"/>
        <v>25050.899999999998</v>
      </c>
      <c r="AO89" s="103">
        <f t="shared" si="46"/>
        <v>4294.4400000000005</v>
      </c>
      <c r="AP89" s="103">
        <f t="shared" si="47"/>
        <v>12167.58</v>
      </c>
      <c r="AQ89" s="103">
        <f t="shared" si="48"/>
        <v>2862.96</v>
      </c>
      <c r="AR89" s="103"/>
      <c r="AS89" s="103">
        <f t="shared" si="71"/>
        <v>1988.1666666666665</v>
      </c>
      <c r="AT89" s="111">
        <v>0</v>
      </c>
      <c r="AU89" s="111">
        <v>0</v>
      </c>
      <c r="AV89" s="111"/>
      <c r="AW89" s="111"/>
      <c r="AX89" s="106">
        <v>0</v>
      </c>
      <c r="AY89" s="106">
        <v>0</v>
      </c>
      <c r="AZ89" s="106">
        <v>0</v>
      </c>
      <c r="BA89" s="112">
        <v>0</v>
      </c>
      <c r="BB89" s="108">
        <f t="shared" si="72"/>
        <v>233965.37999999995</v>
      </c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  <c r="IW89" s="15"/>
      <c r="IX89" s="15"/>
      <c r="IY89" s="15"/>
      <c r="IZ89" s="15"/>
      <c r="JA89" s="15"/>
    </row>
    <row r="90" spans="1:261" s="16" customFormat="1" ht="24" customHeight="1" x14ac:dyDescent="0.2">
      <c r="A90" s="27">
        <f t="shared" si="73"/>
        <v>78</v>
      </c>
      <c r="B90" s="29">
        <v>11</v>
      </c>
      <c r="C90" s="30" t="s">
        <v>57</v>
      </c>
      <c r="D90" s="31">
        <v>251</v>
      </c>
      <c r="E90" s="30">
        <v>372</v>
      </c>
      <c r="F90" s="32">
        <v>1</v>
      </c>
      <c r="G90" s="32"/>
      <c r="H90" s="32">
        <v>2026</v>
      </c>
      <c r="I90" s="33" t="s">
        <v>315</v>
      </c>
      <c r="J90" s="33" t="s">
        <v>316</v>
      </c>
      <c r="K90" s="27" t="s">
        <v>58</v>
      </c>
      <c r="L90" s="28">
        <v>41771</v>
      </c>
      <c r="M90" s="28" t="s">
        <v>522</v>
      </c>
      <c r="N90" s="26" t="s">
        <v>527</v>
      </c>
      <c r="O90" s="27">
        <v>2</v>
      </c>
      <c r="P90" s="27">
        <v>40</v>
      </c>
      <c r="Q90" s="27" t="s">
        <v>96</v>
      </c>
      <c r="R90" s="33" t="s">
        <v>114</v>
      </c>
      <c r="S90" s="27">
        <v>15</v>
      </c>
      <c r="T90" s="33" t="s">
        <v>530</v>
      </c>
      <c r="U90" s="27" t="s">
        <v>298</v>
      </c>
      <c r="V90" s="34" t="s">
        <v>291</v>
      </c>
      <c r="W90" s="110">
        <v>11929</v>
      </c>
      <c r="X90" s="111">
        <v>737</v>
      </c>
      <c r="Y90" s="111">
        <v>675</v>
      </c>
      <c r="Z90" s="111"/>
      <c r="AA90" s="104">
        <v>290</v>
      </c>
      <c r="AB90" s="105">
        <f t="shared" si="62"/>
        <v>2087.5749999999998</v>
      </c>
      <c r="AC90" s="105">
        <f t="shared" si="63"/>
        <v>357.87</v>
      </c>
      <c r="AD90" s="105">
        <f t="shared" si="64"/>
        <v>1013.965</v>
      </c>
      <c r="AE90" s="105">
        <f t="shared" si="65"/>
        <v>238.58</v>
      </c>
      <c r="AF90" s="102">
        <f t="shared" si="66"/>
        <v>143148</v>
      </c>
      <c r="AG90" s="103">
        <f t="shared" si="40"/>
        <v>8844</v>
      </c>
      <c r="AH90" s="103">
        <f t="shared" si="41"/>
        <v>8100</v>
      </c>
      <c r="AI90" s="111"/>
      <c r="AJ90" s="103">
        <f t="shared" si="67"/>
        <v>3480</v>
      </c>
      <c r="AK90" s="103">
        <f t="shared" si="68"/>
        <v>19881.666666666668</v>
      </c>
      <c r="AL90" s="103">
        <f t="shared" si="69"/>
        <v>1988.1666666666665</v>
      </c>
      <c r="AM90" s="111">
        <v>5639.5</v>
      </c>
      <c r="AN90" s="103">
        <f t="shared" si="70"/>
        <v>25050.899999999998</v>
      </c>
      <c r="AO90" s="103">
        <f t="shared" si="46"/>
        <v>4294.4400000000005</v>
      </c>
      <c r="AP90" s="103">
        <f t="shared" si="47"/>
        <v>12167.58</v>
      </c>
      <c r="AQ90" s="103">
        <f t="shared" si="48"/>
        <v>2862.96</v>
      </c>
      <c r="AR90" s="103"/>
      <c r="AS90" s="103">
        <f t="shared" si="71"/>
        <v>1988.1666666666665</v>
      </c>
      <c r="AT90" s="111">
        <v>0</v>
      </c>
      <c r="AU90" s="111">
        <v>0</v>
      </c>
      <c r="AV90" s="111"/>
      <c r="AW90" s="111"/>
      <c r="AX90" s="106">
        <v>0</v>
      </c>
      <c r="AY90" s="106">
        <v>0</v>
      </c>
      <c r="AZ90" s="106">
        <v>0</v>
      </c>
      <c r="BA90" s="112">
        <v>0</v>
      </c>
      <c r="BB90" s="108">
        <f t="shared" si="72"/>
        <v>237445.37999999995</v>
      </c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  <c r="IW90" s="15"/>
      <c r="IX90" s="15"/>
      <c r="IY90" s="15"/>
      <c r="IZ90" s="15"/>
      <c r="JA90" s="15"/>
    </row>
    <row r="91" spans="1:261" s="16" customFormat="1" ht="24" customHeight="1" x14ac:dyDescent="0.2">
      <c r="A91" s="27">
        <f t="shared" si="73"/>
        <v>79</v>
      </c>
      <c r="B91" s="29">
        <v>11</v>
      </c>
      <c r="C91" s="30" t="s">
        <v>57</v>
      </c>
      <c r="D91" s="31">
        <v>251</v>
      </c>
      <c r="E91" s="30">
        <v>372</v>
      </c>
      <c r="F91" s="32">
        <v>1</v>
      </c>
      <c r="G91" s="32"/>
      <c r="H91" s="32">
        <v>2061</v>
      </c>
      <c r="I91" s="33" t="s">
        <v>317</v>
      </c>
      <c r="J91" s="33" t="s">
        <v>318</v>
      </c>
      <c r="K91" s="27" t="s">
        <v>58</v>
      </c>
      <c r="L91" s="28">
        <v>42038</v>
      </c>
      <c r="M91" s="28" t="s">
        <v>522</v>
      </c>
      <c r="N91" s="26" t="s">
        <v>527</v>
      </c>
      <c r="O91" s="27">
        <v>2</v>
      </c>
      <c r="P91" s="27">
        <v>40</v>
      </c>
      <c r="Q91" s="27" t="s">
        <v>96</v>
      </c>
      <c r="R91" s="33" t="s">
        <v>114</v>
      </c>
      <c r="S91" s="27">
        <v>15</v>
      </c>
      <c r="T91" s="33" t="s">
        <v>530</v>
      </c>
      <c r="U91" s="27" t="s">
        <v>298</v>
      </c>
      <c r="V91" s="34" t="s">
        <v>291</v>
      </c>
      <c r="W91" s="110">
        <v>11929</v>
      </c>
      <c r="X91" s="111">
        <v>737</v>
      </c>
      <c r="Y91" s="111">
        <v>675</v>
      </c>
      <c r="Z91" s="111"/>
      <c r="AA91" s="104">
        <v>290</v>
      </c>
      <c r="AB91" s="105">
        <f t="shared" si="62"/>
        <v>2087.5749999999998</v>
      </c>
      <c r="AC91" s="105">
        <f t="shared" si="63"/>
        <v>357.87</v>
      </c>
      <c r="AD91" s="105">
        <f t="shared" si="64"/>
        <v>1013.965</v>
      </c>
      <c r="AE91" s="105">
        <f t="shared" si="65"/>
        <v>238.58</v>
      </c>
      <c r="AF91" s="102">
        <f t="shared" si="66"/>
        <v>143148</v>
      </c>
      <c r="AG91" s="103">
        <f t="shared" si="40"/>
        <v>8844</v>
      </c>
      <c r="AH91" s="103">
        <f t="shared" si="41"/>
        <v>8100</v>
      </c>
      <c r="AI91" s="111"/>
      <c r="AJ91" s="103">
        <f t="shared" si="67"/>
        <v>3480</v>
      </c>
      <c r="AK91" s="103">
        <f t="shared" si="68"/>
        <v>19881.666666666668</v>
      </c>
      <c r="AL91" s="103">
        <f t="shared" si="69"/>
        <v>1988.1666666666665</v>
      </c>
      <c r="AM91" s="111">
        <v>5639.5</v>
      </c>
      <c r="AN91" s="103">
        <f t="shared" si="70"/>
        <v>25050.899999999998</v>
      </c>
      <c r="AO91" s="103">
        <f t="shared" si="46"/>
        <v>4294.4400000000005</v>
      </c>
      <c r="AP91" s="103">
        <f t="shared" si="47"/>
        <v>12167.58</v>
      </c>
      <c r="AQ91" s="103">
        <f t="shared" si="48"/>
        <v>2862.96</v>
      </c>
      <c r="AR91" s="103"/>
      <c r="AS91" s="103">
        <f t="shared" si="71"/>
        <v>1988.1666666666665</v>
      </c>
      <c r="AT91" s="111">
        <v>0</v>
      </c>
      <c r="AU91" s="111">
        <v>0</v>
      </c>
      <c r="AV91" s="111"/>
      <c r="AW91" s="111"/>
      <c r="AX91" s="106">
        <v>0</v>
      </c>
      <c r="AY91" s="106">
        <v>0</v>
      </c>
      <c r="AZ91" s="106">
        <v>0</v>
      </c>
      <c r="BA91" s="112">
        <v>0</v>
      </c>
      <c r="BB91" s="108">
        <f t="shared" si="72"/>
        <v>237445.37999999995</v>
      </c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  <c r="IW91" s="15"/>
      <c r="IX91" s="15"/>
      <c r="IY91" s="15"/>
      <c r="IZ91" s="15"/>
      <c r="JA91" s="15"/>
    </row>
    <row r="92" spans="1:261" s="16" customFormat="1" ht="24" customHeight="1" x14ac:dyDescent="0.2">
      <c r="A92" s="27">
        <f t="shared" si="73"/>
        <v>80</v>
      </c>
      <c r="B92" s="29">
        <v>11</v>
      </c>
      <c r="C92" s="30" t="s">
        <v>57</v>
      </c>
      <c r="D92" s="31">
        <v>251</v>
      </c>
      <c r="E92" s="30">
        <v>372</v>
      </c>
      <c r="F92" s="32">
        <v>1</v>
      </c>
      <c r="G92" s="32"/>
      <c r="H92" s="32">
        <v>2117</v>
      </c>
      <c r="I92" s="33" t="s">
        <v>319</v>
      </c>
      <c r="J92" s="33" t="s">
        <v>320</v>
      </c>
      <c r="K92" s="27" t="s">
        <v>58</v>
      </c>
      <c r="L92" s="28">
        <v>42662</v>
      </c>
      <c r="M92" s="28" t="s">
        <v>522</v>
      </c>
      <c r="N92" s="26" t="s">
        <v>527</v>
      </c>
      <c r="O92" s="27">
        <v>2</v>
      </c>
      <c r="P92" s="27">
        <v>40</v>
      </c>
      <c r="Q92" s="27" t="s">
        <v>96</v>
      </c>
      <c r="R92" s="33" t="s">
        <v>114</v>
      </c>
      <c r="S92" s="27">
        <v>15</v>
      </c>
      <c r="T92" s="33" t="s">
        <v>530</v>
      </c>
      <c r="U92" s="27" t="s">
        <v>298</v>
      </c>
      <c r="V92" s="34" t="s">
        <v>291</v>
      </c>
      <c r="W92" s="110">
        <v>11929</v>
      </c>
      <c r="X92" s="111">
        <v>737</v>
      </c>
      <c r="Y92" s="111">
        <v>675</v>
      </c>
      <c r="Z92" s="111"/>
      <c r="AA92" s="104">
        <v>290</v>
      </c>
      <c r="AB92" s="105">
        <f t="shared" si="62"/>
        <v>2087.5749999999998</v>
      </c>
      <c r="AC92" s="105">
        <f t="shared" si="63"/>
        <v>357.87</v>
      </c>
      <c r="AD92" s="105">
        <f t="shared" si="64"/>
        <v>1013.965</v>
      </c>
      <c r="AE92" s="105">
        <f t="shared" si="65"/>
        <v>238.58</v>
      </c>
      <c r="AF92" s="102">
        <f t="shared" si="66"/>
        <v>143148</v>
      </c>
      <c r="AG92" s="103">
        <f t="shared" si="40"/>
        <v>8844</v>
      </c>
      <c r="AH92" s="103">
        <f t="shared" si="41"/>
        <v>8100</v>
      </c>
      <c r="AI92" s="111"/>
      <c r="AJ92" s="103">
        <f t="shared" si="67"/>
        <v>3480</v>
      </c>
      <c r="AK92" s="103">
        <f t="shared" si="68"/>
        <v>19881.666666666668</v>
      </c>
      <c r="AL92" s="103">
        <f t="shared" si="69"/>
        <v>1988.1666666666665</v>
      </c>
      <c r="AM92" s="111">
        <v>5639.5</v>
      </c>
      <c r="AN92" s="103">
        <f t="shared" si="70"/>
        <v>25050.899999999998</v>
      </c>
      <c r="AO92" s="103">
        <f t="shared" si="46"/>
        <v>4294.4400000000005</v>
      </c>
      <c r="AP92" s="103">
        <f t="shared" si="47"/>
        <v>12167.58</v>
      </c>
      <c r="AQ92" s="103">
        <f t="shared" si="48"/>
        <v>2862.96</v>
      </c>
      <c r="AR92" s="103"/>
      <c r="AS92" s="103">
        <f t="shared" si="71"/>
        <v>1988.1666666666665</v>
      </c>
      <c r="AT92" s="111">
        <v>0</v>
      </c>
      <c r="AU92" s="111">
        <v>0</v>
      </c>
      <c r="AV92" s="111"/>
      <c r="AW92" s="111"/>
      <c r="AX92" s="106">
        <v>0</v>
      </c>
      <c r="AY92" s="106">
        <v>0</v>
      </c>
      <c r="AZ92" s="106">
        <v>0</v>
      </c>
      <c r="BA92" s="112">
        <v>0</v>
      </c>
      <c r="BB92" s="108">
        <f t="shared" si="72"/>
        <v>237445.37999999995</v>
      </c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  <c r="IW92" s="15"/>
      <c r="IX92" s="15"/>
      <c r="IY92" s="15"/>
      <c r="IZ92" s="15"/>
      <c r="JA92" s="15"/>
    </row>
    <row r="93" spans="1:261" s="16" customFormat="1" ht="24" customHeight="1" x14ac:dyDescent="0.2">
      <c r="A93" s="27">
        <f t="shared" si="73"/>
        <v>81</v>
      </c>
      <c r="B93" s="29">
        <v>11</v>
      </c>
      <c r="C93" s="30" t="s">
        <v>57</v>
      </c>
      <c r="D93" s="31">
        <v>251</v>
      </c>
      <c r="E93" s="30">
        <v>372</v>
      </c>
      <c r="F93" s="32">
        <v>1</v>
      </c>
      <c r="G93" s="32"/>
      <c r="H93" s="32">
        <v>2290</v>
      </c>
      <c r="I93" s="33" t="s">
        <v>582</v>
      </c>
      <c r="J93" s="33" t="s">
        <v>583</v>
      </c>
      <c r="K93" s="27" t="s">
        <v>58</v>
      </c>
      <c r="L93" s="28">
        <v>44183</v>
      </c>
      <c r="M93" s="28" t="s">
        <v>522</v>
      </c>
      <c r="N93" s="26" t="s">
        <v>527</v>
      </c>
      <c r="O93" s="27">
        <v>2</v>
      </c>
      <c r="P93" s="27">
        <v>40</v>
      </c>
      <c r="Q93" s="27" t="s">
        <v>96</v>
      </c>
      <c r="R93" s="33" t="s">
        <v>114</v>
      </c>
      <c r="S93" s="27">
        <v>15</v>
      </c>
      <c r="T93" s="33" t="s">
        <v>530</v>
      </c>
      <c r="U93" s="27" t="s">
        <v>298</v>
      </c>
      <c r="V93" s="34" t="s">
        <v>291</v>
      </c>
      <c r="W93" s="110">
        <v>11929</v>
      </c>
      <c r="X93" s="111">
        <v>737</v>
      </c>
      <c r="Y93" s="111">
        <v>675</v>
      </c>
      <c r="Z93" s="111"/>
      <c r="AA93" s="104">
        <v>0</v>
      </c>
      <c r="AB93" s="105">
        <f t="shared" si="62"/>
        <v>2087.5749999999998</v>
      </c>
      <c r="AC93" s="105">
        <f t="shared" si="63"/>
        <v>357.87</v>
      </c>
      <c r="AD93" s="105">
        <f t="shared" si="64"/>
        <v>1013.965</v>
      </c>
      <c r="AE93" s="105">
        <f t="shared" si="65"/>
        <v>238.58</v>
      </c>
      <c r="AF93" s="102">
        <f t="shared" si="66"/>
        <v>143148</v>
      </c>
      <c r="AG93" s="103">
        <f t="shared" si="40"/>
        <v>8844</v>
      </c>
      <c r="AH93" s="103">
        <f t="shared" si="41"/>
        <v>8100</v>
      </c>
      <c r="AI93" s="111"/>
      <c r="AJ93" s="103">
        <f t="shared" si="67"/>
        <v>0</v>
      </c>
      <c r="AK93" s="103">
        <f t="shared" si="68"/>
        <v>19881.666666666668</v>
      </c>
      <c r="AL93" s="103">
        <f t="shared" si="69"/>
        <v>1988.1666666666665</v>
      </c>
      <c r="AM93" s="111">
        <v>5639.5</v>
      </c>
      <c r="AN93" s="103">
        <f t="shared" si="70"/>
        <v>25050.899999999998</v>
      </c>
      <c r="AO93" s="103">
        <f t="shared" si="46"/>
        <v>4294.4400000000005</v>
      </c>
      <c r="AP93" s="103">
        <f t="shared" si="47"/>
        <v>12167.58</v>
      </c>
      <c r="AQ93" s="103">
        <f t="shared" si="48"/>
        <v>2862.96</v>
      </c>
      <c r="AR93" s="103"/>
      <c r="AS93" s="103">
        <f t="shared" si="71"/>
        <v>1988.1666666666665</v>
      </c>
      <c r="AT93" s="111">
        <v>0</v>
      </c>
      <c r="AU93" s="111">
        <v>0</v>
      </c>
      <c r="AV93" s="111"/>
      <c r="AW93" s="111"/>
      <c r="AX93" s="106">
        <v>0</v>
      </c>
      <c r="AY93" s="106">
        <v>0</v>
      </c>
      <c r="AZ93" s="106">
        <v>0</v>
      </c>
      <c r="BA93" s="112">
        <v>0</v>
      </c>
      <c r="BB93" s="108">
        <f t="shared" si="72"/>
        <v>233965.37999999995</v>
      </c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  <c r="IW93" s="15"/>
      <c r="IX93" s="15"/>
      <c r="IY93" s="15"/>
      <c r="IZ93" s="15"/>
      <c r="JA93" s="15"/>
    </row>
    <row r="94" spans="1:261" s="16" customFormat="1" ht="24" customHeight="1" x14ac:dyDescent="0.2">
      <c r="A94" s="27">
        <f t="shared" si="73"/>
        <v>82</v>
      </c>
      <c r="B94" s="29">
        <v>11</v>
      </c>
      <c r="C94" s="30" t="s">
        <v>57</v>
      </c>
      <c r="D94" s="31">
        <v>251</v>
      </c>
      <c r="E94" s="30">
        <v>372</v>
      </c>
      <c r="F94" s="32">
        <v>1</v>
      </c>
      <c r="G94" s="32"/>
      <c r="H94" s="32">
        <v>2277</v>
      </c>
      <c r="I94" s="33" t="s">
        <v>596</v>
      </c>
      <c r="J94" s="33" t="s">
        <v>597</v>
      </c>
      <c r="K94" s="27" t="s">
        <v>58</v>
      </c>
      <c r="L94" s="46">
        <v>44141</v>
      </c>
      <c r="M94" s="26" t="s">
        <v>687</v>
      </c>
      <c r="N94" s="47" t="s">
        <v>527</v>
      </c>
      <c r="O94" s="27">
        <v>2</v>
      </c>
      <c r="P94" s="27">
        <v>40</v>
      </c>
      <c r="Q94" s="27" t="s">
        <v>96</v>
      </c>
      <c r="R94" s="33" t="s">
        <v>114</v>
      </c>
      <c r="S94" s="27">
        <v>15</v>
      </c>
      <c r="T94" s="33" t="s">
        <v>530</v>
      </c>
      <c r="U94" s="27" t="s">
        <v>298</v>
      </c>
      <c r="V94" s="34" t="s">
        <v>291</v>
      </c>
      <c r="W94" s="110">
        <v>11929</v>
      </c>
      <c r="X94" s="111">
        <v>737</v>
      </c>
      <c r="Y94" s="111">
        <v>675</v>
      </c>
      <c r="Z94" s="111"/>
      <c r="AA94" s="104">
        <v>0</v>
      </c>
      <c r="AB94" s="105">
        <f t="shared" si="62"/>
        <v>2087.5749999999998</v>
      </c>
      <c r="AC94" s="105">
        <f t="shared" si="63"/>
        <v>357.87</v>
      </c>
      <c r="AD94" s="105">
        <f t="shared" si="64"/>
        <v>1013.965</v>
      </c>
      <c r="AE94" s="105">
        <f t="shared" si="65"/>
        <v>238.58</v>
      </c>
      <c r="AF94" s="102">
        <f t="shared" si="66"/>
        <v>143148</v>
      </c>
      <c r="AG94" s="103">
        <f t="shared" si="40"/>
        <v>8844</v>
      </c>
      <c r="AH94" s="103">
        <f t="shared" si="41"/>
        <v>8100</v>
      </c>
      <c r="AI94" s="111"/>
      <c r="AJ94" s="103">
        <f t="shared" si="67"/>
        <v>0</v>
      </c>
      <c r="AK94" s="103">
        <f t="shared" si="68"/>
        <v>19881.666666666668</v>
      </c>
      <c r="AL94" s="103">
        <f t="shared" si="69"/>
        <v>1988.1666666666665</v>
      </c>
      <c r="AM94" s="111">
        <v>5639.5</v>
      </c>
      <c r="AN94" s="103">
        <f t="shared" si="70"/>
        <v>25050.899999999998</v>
      </c>
      <c r="AO94" s="103">
        <f t="shared" si="46"/>
        <v>4294.4400000000005</v>
      </c>
      <c r="AP94" s="103">
        <f t="shared" si="47"/>
        <v>12167.58</v>
      </c>
      <c r="AQ94" s="103">
        <f t="shared" si="48"/>
        <v>2862.96</v>
      </c>
      <c r="AR94" s="103"/>
      <c r="AS94" s="103">
        <f t="shared" si="71"/>
        <v>1988.1666666666665</v>
      </c>
      <c r="AT94" s="111">
        <v>0</v>
      </c>
      <c r="AU94" s="111">
        <v>0</v>
      </c>
      <c r="AV94" s="111"/>
      <c r="AW94" s="111"/>
      <c r="AX94" s="106">
        <v>0</v>
      </c>
      <c r="AY94" s="106">
        <v>0</v>
      </c>
      <c r="AZ94" s="106">
        <v>0</v>
      </c>
      <c r="BA94" s="112">
        <v>0</v>
      </c>
      <c r="BB94" s="109">
        <f t="shared" si="72"/>
        <v>233965.37999999995</v>
      </c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  <c r="IW94" s="15"/>
      <c r="IX94" s="15"/>
      <c r="IY94" s="15"/>
      <c r="IZ94" s="15"/>
      <c r="JA94" s="15"/>
    </row>
    <row r="95" spans="1:261" s="16" customFormat="1" ht="24" customHeight="1" x14ac:dyDescent="0.2">
      <c r="A95" s="27">
        <f t="shared" si="73"/>
        <v>83</v>
      </c>
      <c r="B95" s="29">
        <v>11</v>
      </c>
      <c r="C95" s="30" t="s">
        <v>57</v>
      </c>
      <c r="D95" s="31">
        <v>251</v>
      </c>
      <c r="E95" s="30">
        <v>372</v>
      </c>
      <c r="F95" s="32">
        <v>1</v>
      </c>
      <c r="G95" s="32"/>
      <c r="H95" s="32">
        <v>2305</v>
      </c>
      <c r="I95" s="33" t="s">
        <v>668</v>
      </c>
      <c r="J95" s="33" t="s">
        <v>685</v>
      </c>
      <c r="K95" s="27" t="s">
        <v>68</v>
      </c>
      <c r="L95" s="28">
        <v>44243</v>
      </c>
      <c r="M95" s="26" t="s">
        <v>687</v>
      </c>
      <c r="N95" s="26" t="s">
        <v>527</v>
      </c>
      <c r="O95" s="27">
        <v>2</v>
      </c>
      <c r="P95" s="27">
        <v>40</v>
      </c>
      <c r="Q95" s="27" t="s">
        <v>96</v>
      </c>
      <c r="R95" s="33" t="s">
        <v>114</v>
      </c>
      <c r="S95" s="27">
        <v>15</v>
      </c>
      <c r="T95" s="33" t="s">
        <v>530</v>
      </c>
      <c r="U95" s="140" t="s">
        <v>321</v>
      </c>
      <c r="V95" s="34" t="s">
        <v>291</v>
      </c>
      <c r="W95" s="110">
        <v>11929</v>
      </c>
      <c r="X95" s="111">
        <v>737</v>
      </c>
      <c r="Y95" s="111">
        <v>675</v>
      </c>
      <c r="Z95" s="111"/>
      <c r="AA95" s="104">
        <v>0</v>
      </c>
      <c r="AB95" s="105">
        <f t="shared" si="62"/>
        <v>2087.5749999999998</v>
      </c>
      <c r="AC95" s="105">
        <f t="shared" si="63"/>
        <v>357.87</v>
      </c>
      <c r="AD95" s="105">
        <f t="shared" si="64"/>
        <v>1013.965</v>
      </c>
      <c r="AE95" s="105">
        <f t="shared" si="65"/>
        <v>238.58</v>
      </c>
      <c r="AF95" s="102">
        <f t="shared" si="66"/>
        <v>143148</v>
      </c>
      <c r="AG95" s="103">
        <f t="shared" si="40"/>
        <v>8844</v>
      </c>
      <c r="AH95" s="103">
        <f t="shared" si="41"/>
        <v>8100</v>
      </c>
      <c r="AI95" s="111"/>
      <c r="AJ95" s="103">
        <f t="shared" si="67"/>
        <v>0</v>
      </c>
      <c r="AK95" s="103">
        <f t="shared" si="68"/>
        <v>19881.666666666668</v>
      </c>
      <c r="AL95" s="103">
        <f t="shared" si="69"/>
        <v>1988.1666666666665</v>
      </c>
      <c r="AM95" s="111">
        <v>5639.5</v>
      </c>
      <c r="AN95" s="103">
        <f t="shared" si="70"/>
        <v>25050.899999999998</v>
      </c>
      <c r="AO95" s="103">
        <f t="shared" si="46"/>
        <v>4294.4400000000005</v>
      </c>
      <c r="AP95" s="103">
        <f t="shared" si="47"/>
        <v>12167.58</v>
      </c>
      <c r="AQ95" s="103">
        <f t="shared" si="48"/>
        <v>2862.96</v>
      </c>
      <c r="AR95" s="103"/>
      <c r="AS95" s="103">
        <f t="shared" si="71"/>
        <v>1988.1666666666665</v>
      </c>
      <c r="AT95" s="111">
        <v>0</v>
      </c>
      <c r="AU95" s="111">
        <v>0</v>
      </c>
      <c r="AV95" s="111"/>
      <c r="AW95" s="111"/>
      <c r="AX95" s="106">
        <v>0</v>
      </c>
      <c r="AY95" s="106">
        <v>0</v>
      </c>
      <c r="AZ95" s="106">
        <v>0</v>
      </c>
      <c r="BA95" s="112">
        <v>0</v>
      </c>
      <c r="BB95" s="108">
        <f t="shared" si="72"/>
        <v>233965.37999999995</v>
      </c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  <c r="IW95" s="15"/>
      <c r="IX95" s="15"/>
      <c r="IY95" s="15"/>
      <c r="IZ95" s="15"/>
      <c r="JA95" s="15"/>
    </row>
    <row r="96" spans="1:261" s="16" customFormat="1" ht="24" customHeight="1" x14ac:dyDescent="0.2">
      <c r="A96" s="27">
        <f t="shared" si="73"/>
        <v>84</v>
      </c>
      <c r="B96" s="29">
        <v>11</v>
      </c>
      <c r="C96" s="30" t="s">
        <v>57</v>
      </c>
      <c r="D96" s="31">
        <v>251</v>
      </c>
      <c r="E96" s="30">
        <v>372</v>
      </c>
      <c r="F96" s="32">
        <v>1</v>
      </c>
      <c r="G96" s="32"/>
      <c r="H96" s="32">
        <v>1333</v>
      </c>
      <c r="I96" s="33" t="s">
        <v>322</v>
      </c>
      <c r="J96" s="33" t="s">
        <v>323</v>
      </c>
      <c r="K96" s="27" t="s">
        <v>58</v>
      </c>
      <c r="L96" s="28">
        <v>35830</v>
      </c>
      <c r="M96" s="28" t="s">
        <v>522</v>
      </c>
      <c r="N96" s="26" t="s">
        <v>527</v>
      </c>
      <c r="O96" s="27">
        <v>2</v>
      </c>
      <c r="P96" s="27">
        <v>40</v>
      </c>
      <c r="Q96" s="27" t="s">
        <v>96</v>
      </c>
      <c r="R96" s="33" t="s">
        <v>114</v>
      </c>
      <c r="S96" s="27">
        <v>15</v>
      </c>
      <c r="T96" s="33" t="s">
        <v>530</v>
      </c>
      <c r="U96" s="27" t="s">
        <v>324</v>
      </c>
      <c r="V96" s="34" t="s">
        <v>291</v>
      </c>
      <c r="W96" s="110">
        <v>11929</v>
      </c>
      <c r="X96" s="111">
        <v>737</v>
      </c>
      <c r="Y96" s="111">
        <v>675</v>
      </c>
      <c r="Z96" s="111"/>
      <c r="AA96" s="104">
        <v>725</v>
      </c>
      <c r="AB96" s="105">
        <f t="shared" si="62"/>
        <v>2087.5749999999998</v>
      </c>
      <c r="AC96" s="105">
        <f t="shared" si="63"/>
        <v>357.87</v>
      </c>
      <c r="AD96" s="105">
        <f t="shared" si="64"/>
        <v>1013.965</v>
      </c>
      <c r="AE96" s="105">
        <f t="shared" si="65"/>
        <v>238.58</v>
      </c>
      <c r="AF96" s="102">
        <f t="shared" si="66"/>
        <v>143148</v>
      </c>
      <c r="AG96" s="103">
        <f t="shared" si="40"/>
        <v>8844</v>
      </c>
      <c r="AH96" s="103">
        <f t="shared" si="41"/>
        <v>8100</v>
      </c>
      <c r="AI96" s="111"/>
      <c r="AJ96" s="103">
        <f t="shared" si="67"/>
        <v>8700</v>
      </c>
      <c r="AK96" s="103">
        <f t="shared" si="68"/>
        <v>19881.666666666668</v>
      </c>
      <c r="AL96" s="103">
        <f t="shared" si="69"/>
        <v>1988.1666666666665</v>
      </c>
      <c r="AM96" s="111">
        <v>5639.5</v>
      </c>
      <c r="AN96" s="103">
        <f t="shared" si="70"/>
        <v>25050.899999999998</v>
      </c>
      <c r="AO96" s="103">
        <f t="shared" si="46"/>
        <v>4294.4400000000005</v>
      </c>
      <c r="AP96" s="103">
        <f t="shared" si="47"/>
        <v>12167.58</v>
      </c>
      <c r="AQ96" s="103">
        <f t="shared" si="48"/>
        <v>2862.96</v>
      </c>
      <c r="AR96" s="103"/>
      <c r="AS96" s="103">
        <f t="shared" si="71"/>
        <v>1988.1666666666665</v>
      </c>
      <c r="AT96" s="111">
        <v>0</v>
      </c>
      <c r="AU96" s="111">
        <v>0</v>
      </c>
      <c r="AV96" s="111"/>
      <c r="AW96" s="111"/>
      <c r="AX96" s="106">
        <v>0</v>
      </c>
      <c r="AY96" s="106">
        <v>0</v>
      </c>
      <c r="AZ96" s="106">
        <v>0</v>
      </c>
      <c r="BA96" s="112">
        <v>0</v>
      </c>
      <c r="BB96" s="108">
        <f t="shared" si="72"/>
        <v>242665.37999999995</v>
      </c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  <c r="IW96" s="15"/>
      <c r="IX96" s="15"/>
      <c r="IY96" s="15"/>
      <c r="IZ96" s="15"/>
      <c r="JA96" s="15"/>
    </row>
    <row r="97" spans="1:261" s="16" customFormat="1" ht="24" customHeight="1" x14ac:dyDescent="0.2">
      <c r="A97" s="27">
        <f t="shared" si="73"/>
        <v>85</v>
      </c>
      <c r="B97" s="29">
        <v>11</v>
      </c>
      <c r="C97" s="30" t="s">
        <v>57</v>
      </c>
      <c r="D97" s="31">
        <v>251</v>
      </c>
      <c r="E97" s="30">
        <v>372</v>
      </c>
      <c r="F97" s="32">
        <v>1</v>
      </c>
      <c r="G97" s="32"/>
      <c r="H97" s="32">
        <v>1581</v>
      </c>
      <c r="I97" s="33" t="s">
        <v>325</v>
      </c>
      <c r="J97" s="33" t="s">
        <v>326</v>
      </c>
      <c r="K97" s="27" t="s">
        <v>58</v>
      </c>
      <c r="L97" s="28">
        <v>37463</v>
      </c>
      <c r="M97" s="28" t="s">
        <v>522</v>
      </c>
      <c r="N97" s="26" t="s">
        <v>527</v>
      </c>
      <c r="O97" s="27">
        <v>4</v>
      </c>
      <c r="P97" s="27">
        <v>40</v>
      </c>
      <c r="Q97" s="27" t="s">
        <v>96</v>
      </c>
      <c r="R97" s="33" t="s">
        <v>114</v>
      </c>
      <c r="S97" s="27">
        <v>15</v>
      </c>
      <c r="T97" s="33" t="s">
        <v>530</v>
      </c>
      <c r="U97" s="27" t="s">
        <v>327</v>
      </c>
      <c r="V97" s="34" t="s">
        <v>291</v>
      </c>
      <c r="W97" s="110">
        <v>12688</v>
      </c>
      <c r="X97" s="111">
        <v>802</v>
      </c>
      <c r="Y97" s="111">
        <v>702</v>
      </c>
      <c r="Z97" s="111"/>
      <c r="AA97" s="104">
        <v>580</v>
      </c>
      <c r="AB97" s="105">
        <f t="shared" si="62"/>
        <v>2220.3999999999996</v>
      </c>
      <c r="AC97" s="105">
        <f t="shared" si="63"/>
        <v>380.64</v>
      </c>
      <c r="AD97" s="105">
        <f t="shared" si="64"/>
        <v>1078.48</v>
      </c>
      <c r="AE97" s="105">
        <f t="shared" si="65"/>
        <v>253.76000000000002</v>
      </c>
      <c r="AF97" s="102">
        <f t="shared" si="66"/>
        <v>152256</v>
      </c>
      <c r="AG97" s="103">
        <f t="shared" si="40"/>
        <v>9624</v>
      </c>
      <c r="AH97" s="103">
        <f t="shared" si="41"/>
        <v>8424</v>
      </c>
      <c r="AI97" s="111"/>
      <c r="AJ97" s="103">
        <f t="shared" si="67"/>
        <v>6960</v>
      </c>
      <c r="AK97" s="103">
        <f t="shared" si="68"/>
        <v>21146.666666666668</v>
      </c>
      <c r="AL97" s="103">
        <f t="shared" si="69"/>
        <v>2114.6666666666665</v>
      </c>
      <c r="AM97" s="111">
        <v>6019</v>
      </c>
      <c r="AN97" s="103">
        <f t="shared" si="70"/>
        <v>26644.799999999996</v>
      </c>
      <c r="AO97" s="103">
        <f t="shared" si="46"/>
        <v>4567.68</v>
      </c>
      <c r="AP97" s="103">
        <f t="shared" si="47"/>
        <v>12941.76</v>
      </c>
      <c r="AQ97" s="103">
        <f t="shared" si="48"/>
        <v>3045.1200000000003</v>
      </c>
      <c r="AR97" s="103"/>
      <c r="AS97" s="103">
        <f t="shared" si="71"/>
        <v>2114.6666666666665</v>
      </c>
      <c r="AT97" s="111">
        <v>0</v>
      </c>
      <c r="AU97" s="111">
        <v>0</v>
      </c>
      <c r="AV97" s="111"/>
      <c r="AW97" s="111"/>
      <c r="AX97" s="106">
        <v>0</v>
      </c>
      <c r="AY97" s="106">
        <v>0</v>
      </c>
      <c r="AZ97" s="106">
        <v>0</v>
      </c>
      <c r="BA97" s="112">
        <v>0</v>
      </c>
      <c r="BB97" s="108">
        <f t="shared" si="72"/>
        <v>255858.35999999996</v>
      </c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  <c r="IW97" s="15"/>
      <c r="IX97" s="15"/>
      <c r="IY97" s="15"/>
      <c r="IZ97" s="15"/>
      <c r="JA97" s="15"/>
    </row>
    <row r="98" spans="1:261" s="16" customFormat="1" ht="24" customHeight="1" x14ac:dyDescent="0.2">
      <c r="A98" s="27">
        <f t="shared" si="73"/>
        <v>86</v>
      </c>
      <c r="B98" s="29">
        <v>11</v>
      </c>
      <c r="C98" s="30" t="s">
        <v>57</v>
      </c>
      <c r="D98" s="31">
        <v>251</v>
      </c>
      <c r="E98" s="30">
        <v>372</v>
      </c>
      <c r="F98" s="32">
        <v>1</v>
      </c>
      <c r="G98" s="32"/>
      <c r="H98" s="32">
        <v>2238</v>
      </c>
      <c r="I98" s="33" t="s">
        <v>105</v>
      </c>
      <c r="J98" s="33" t="s">
        <v>106</v>
      </c>
      <c r="K98" s="27" t="s">
        <v>58</v>
      </c>
      <c r="L98" s="46">
        <v>43882</v>
      </c>
      <c r="M98" s="26" t="s">
        <v>687</v>
      </c>
      <c r="N98" s="47" t="s">
        <v>527</v>
      </c>
      <c r="O98" s="27">
        <v>18</v>
      </c>
      <c r="P98" s="27">
        <v>40</v>
      </c>
      <c r="Q98" s="27" t="s">
        <v>59</v>
      </c>
      <c r="R98" s="33" t="s">
        <v>60</v>
      </c>
      <c r="S98" s="27">
        <v>15</v>
      </c>
      <c r="T98" s="33" t="s">
        <v>530</v>
      </c>
      <c r="U98" s="27" t="s">
        <v>107</v>
      </c>
      <c r="V98" s="34" t="s">
        <v>62</v>
      </c>
      <c r="W98" s="110">
        <v>29714</v>
      </c>
      <c r="X98" s="111">
        <v>1465</v>
      </c>
      <c r="Y98" s="111">
        <v>1107</v>
      </c>
      <c r="Z98" s="111"/>
      <c r="AA98" s="104">
        <v>0</v>
      </c>
      <c r="AB98" s="105">
        <f t="shared" si="62"/>
        <v>5199.95</v>
      </c>
      <c r="AC98" s="105">
        <f t="shared" si="63"/>
        <v>891.42</v>
      </c>
      <c r="AD98" s="105">
        <f t="shared" si="64"/>
        <v>2525.69</v>
      </c>
      <c r="AE98" s="105">
        <f t="shared" si="65"/>
        <v>594.28</v>
      </c>
      <c r="AF98" s="102">
        <f t="shared" si="66"/>
        <v>356568</v>
      </c>
      <c r="AG98" s="103">
        <f t="shared" si="40"/>
        <v>17580</v>
      </c>
      <c r="AH98" s="103">
        <f t="shared" si="41"/>
        <v>13284</v>
      </c>
      <c r="AI98" s="111"/>
      <c r="AJ98" s="103">
        <f t="shared" si="67"/>
        <v>0</v>
      </c>
      <c r="AK98" s="103">
        <f t="shared" si="68"/>
        <v>49523.333333333336</v>
      </c>
      <c r="AL98" s="103">
        <f t="shared" si="69"/>
        <v>4952.3333333333339</v>
      </c>
      <c r="AM98" s="111">
        <v>0</v>
      </c>
      <c r="AN98" s="103">
        <f t="shared" si="70"/>
        <v>62399.399999999994</v>
      </c>
      <c r="AO98" s="103">
        <f t="shared" si="46"/>
        <v>10697.039999999999</v>
      </c>
      <c r="AP98" s="103">
        <f t="shared" si="47"/>
        <v>30308.28</v>
      </c>
      <c r="AQ98" s="103">
        <f t="shared" si="48"/>
        <v>7131.36</v>
      </c>
      <c r="AR98" s="103"/>
      <c r="AS98" s="103">
        <f t="shared" si="71"/>
        <v>4952.3333333333339</v>
      </c>
      <c r="AT98" s="111">
        <v>0</v>
      </c>
      <c r="AU98" s="111">
        <v>0</v>
      </c>
      <c r="AV98" s="111"/>
      <c r="AW98" s="111"/>
      <c r="AX98" s="106">
        <v>0</v>
      </c>
      <c r="AY98" s="106">
        <v>0</v>
      </c>
      <c r="AZ98" s="106">
        <v>0</v>
      </c>
      <c r="BA98" s="112">
        <v>0</v>
      </c>
      <c r="BB98" s="109">
        <f t="shared" si="72"/>
        <v>557396.07999999996</v>
      </c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  <c r="IW98" s="15"/>
      <c r="IX98" s="15"/>
      <c r="IY98" s="15"/>
      <c r="IZ98" s="15"/>
      <c r="JA98" s="15"/>
    </row>
    <row r="99" spans="1:261" s="16" customFormat="1" ht="24" customHeight="1" x14ac:dyDescent="0.2">
      <c r="A99" s="27">
        <f t="shared" si="73"/>
        <v>87</v>
      </c>
      <c r="B99" s="29">
        <v>11</v>
      </c>
      <c r="C99" s="30" t="s">
        <v>57</v>
      </c>
      <c r="D99" s="31">
        <v>251</v>
      </c>
      <c r="E99" s="30">
        <v>372</v>
      </c>
      <c r="F99" s="32">
        <v>4</v>
      </c>
      <c r="G99" s="32"/>
      <c r="H99" s="32">
        <v>1402</v>
      </c>
      <c r="I99" s="33" t="s">
        <v>196</v>
      </c>
      <c r="J99" s="33" t="s">
        <v>197</v>
      </c>
      <c r="K99" s="27" t="s">
        <v>58</v>
      </c>
      <c r="L99" s="28">
        <v>36130</v>
      </c>
      <c r="M99" s="26" t="s">
        <v>687</v>
      </c>
      <c r="N99" s="26" t="s">
        <v>527</v>
      </c>
      <c r="O99" s="27">
        <v>13</v>
      </c>
      <c r="P99" s="27">
        <v>30</v>
      </c>
      <c r="Q99" s="27" t="s">
        <v>59</v>
      </c>
      <c r="R99" s="33" t="s">
        <v>60</v>
      </c>
      <c r="S99" s="27">
        <v>15</v>
      </c>
      <c r="T99" s="33" t="s">
        <v>530</v>
      </c>
      <c r="U99" s="140" t="s">
        <v>189</v>
      </c>
      <c r="V99" s="34" t="s">
        <v>111</v>
      </c>
      <c r="W99" s="110">
        <v>12672.5</v>
      </c>
      <c r="X99" s="111">
        <v>846</v>
      </c>
      <c r="Y99" s="111">
        <v>692</v>
      </c>
      <c r="Z99" s="111"/>
      <c r="AA99" s="104">
        <v>0</v>
      </c>
      <c r="AB99" s="105">
        <f t="shared" si="62"/>
        <v>2217.6875</v>
      </c>
      <c r="AC99" s="105">
        <f t="shared" si="63"/>
        <v>380.17500000000001</v>
      </c>
      <c r="AD99" s="105">
        <f t="shared" si="64"/>
        <v>1077.1625000000001</v>
      </c>
      <c r="AE99" s="105">
        <f t="shared" si="65"/>
        <v>253.45000000000002</v>
      </c>
      <c r="AF99" s="102">
        <f t="shared" si="66"/>
        <v>152070</v>
      </c>
      <c r="AG99" s="103">
        <f t="shared" si="40"/>
        <v>10152</v>
      </c>
      <c r="AH99" s="103">
        <f t="shared" si="41"/>
        <v>8304</v>
      </c>
      <c r="AI99" s="111"/>
      <c r="AJ99" s="103">
        <f t="shared" si="67"/>
        <v>0</v>
      </c>
      <c r="AK99" s="103">
        <f t="shared" si="68"/>
        <v>21120.833333333336</v>
      </c>
      <c r="AL99" s="103">
        <f t="shared" si="69"/>
        <v>2112.0833333333335</v>
      </c>
      <c r="AM99" s="111">
        <v>0</v>
      </c>
      <c r="AN99" s="103">
        <f t="shared" si="70"/>
        <v>26612.25</v>
      </c>
      <c r="AO99" s="103">
        <f t="shared" si="46"/>
        <v>4562.1000000000004</v>
      </c>
      <c r="AP99" s="103">
        <f t="shared" si="47"/>
        <v>12925.95</v>
      </c>
      <c r="AQ99" s="103">
        <f t="shared" si="48"/>
        <v>3041.4</v>
      </c>
      <c r="AR99" s="103"/>
      <c r="AS99" s="103">
        <f t="shared" si="71"/>
        <v>2112.0833333333335</v>
      </c>
      <c r="AT99" s="111">
        <v>0</v>
      </c>
      <c r="AU99" s="111">
        <v>0</v>
      </c>
      <c r="AV99" s="111"/>
      <c r="AW99" s="111"/>
      <c r="AX99" s="106">
        <v>0</v>
      </c>
      <c r="AY99" s="106">
        <v>0</v>
      </c>
      <c r="AZ99" s="106">
        <v>0</v>
      </c>
      <c r="BA99" s="112">
        <v>0</v>
      </c>
      <c r="BB99" s="108">
        <f t="shared" si="72"/>
        <v>243012.70000000004</v>
      </c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  <c r="IW99" s="15"/>
      <c r="IX99" s="15"/>
      <c r="IY99" s="15"/>
      <c r="IZ99" s="15"/>
      <c r="JA99" s="15"/>
    </row>
    <row r="100" spans="1:261" s="16" customFormat="1" ht="24" customHeight="1" x14ac:dyDescent="0.2">
      <c r="A100" s="27">
        <f t="shared" si="73"/>
        <v>88</v>
      </c>
      <c r="B100" s="29">
        <v>11</v>
      </c>
      <c r="C100" s="30" t="s">
        <v>57</v>
      </c>
      <c r="D100" s="31">
        <v>251</v>
      </c>
      <c r="E100" s="30">
        <v>372</v>
      </c>
      <c r="F100" s="32">
        <v>4</v>
      </c>
      <c r="G100" s="32"/>
      <c r="H100" s="32">
        <v>2226</v>
      </c>
      <c r="I100" s="33" t="s">
        <v>190</v>
      </c>
      <c r="J100" s="33" t="s">
        <v>191</v>
      </c>
      <c r="K100" s="27" t="s">
        <v>58</v>
      </c>
      <c r="L100" s="28">
        <v>43754</v>
      </c>
      <c r="M100" s="26" t="s">
        <v>687</v>
      </c>
      <c r="N100" s="26" t="s">
        <v>527</v>
      </c>
      <c r="O100" s="27">
        <v>10</v>
      </c>
      <c r="P100" s="27">
        <v>30</v>
      </c>
      <c r="Q100" s="27" t="s">
        <v>59</v>
      </c>
      <c r="R100" s="33" t="s">
        <v>60</v>
      </c>
      <c r="S100" s="27">
        <v>15</v>
      </c>
      <c r="T100" s="33" t="s">
        <v>530</v>
      </c>
      <c r="U100" s="27" t="s">
        <v>192</v>
      </c>
      <c r="V100" s="34" t="s">
        <v>193</v>
      </c>
      <c r="W100" s="110">
        <v>11441.5</v>
      </c>
      <c r="X100" s="103">
        <v>784</v>
      </c>
      <c r="Y100" s="103">
        <v>664</v>
      </c>
      <c r="Z100" s="111"/>
      <c r="AA100" s="104">
        <v>0</v>
      </c>
      <c r="AB100" s="105">
        <f t="shared" si="62"/>
        <v>2002.2624999999998</v>
      </c>
      <c r="AC100" s="105">
        <f t="shared" si="63"/>
        <v>343.245</v>
      </c>
      <c r="AD100" s="105">
        <f t="shared" si="64"/>
        <v>972.52750000000003</v>
      </c>
      <c r="AE100" s="105">
        <f t="shared" si="65"/>
        <v>228.83</v>
      </c>
      <c r="AF100" s="102">
        <f t="shared" si="66"/>
        <v>137298</v>
      </c>
      <c r="AG100" s="103">
        <f t="shared" si="40"/>
        <v>9408</v>
      </c>
      <c r="AH100" s="103">
        <f t="shared" si="41"/>
        <v>7968</v>
      </c>
      <c r="AI100" s="111"/>
      <c r="AJ100" s="103">
        <f t="shared" si="67"/>
        <v>0</v>
      </c>
      <c r="AK100" s="103">
        <f t="shared" si="68"/>
        <v>19069.166666666668</v>
      </c>
      <c r="AL100" s="103">
        <f t="shared" si="69"/>
        <v>1906.9166666666665</v>
      </c>
      <c r="AM100" s="111">
        <v>0</v>
      </c>
      <c r="AN100" s="103">
        <f t="shared" si="70"/>
        <v>24027.149999999998</v>
      </c>
      <c r="AO100" s="103">
        <f t="shared" si="46"/>
        <v>4118.9400000000005</v>
      </c>
      <c r="AP100" s="103">
        <f t="shared" si="47"/>
        <v>11670.33</v>
      </c>
      <c r="AQ100" s="103">
        <f t="shared" si="48"/>
        <v>2745.96</v>
      </c>
      <c r="AR100" s="103"/>
      <c r="AS100" s="103">
        <f t="shared" si="71"/>
        <v>1906.9166666666665</v>
      </c>
      <c r="AT100" s="111">
        <v>0</v>
      </c>
      <c r="AU100" s="111">
        <v>0</v>
      </c>
      <c r="AV100" s="111"/>
      <c r="AW100" s="111"/>
      <c r="AX100" s="106">
        <v>0</v>
      </c>
      <c r="AY100" s="106">
        <v>0</v>
      </c>
      <c r="AZ100" s="106">
        <v>0</v>
      </c>
      <c r="BA100" s="112">
        <v>0</v>
      </c>
      <c r="BB100" s="108">
        <f t="shared" si="72"/>
        <v>220119.37999999995</v>
      </c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  <c r="IW100" s="15"/>
      <c r="IX100" s="15"/>
      <c r="IY100" s="15"/>
      <c r="IZ100" s="15"/>
      <c r="JA100" s="15"/>
    </row>
    <row r="101" spans="1:261" s="16" customFormat="1" ht="24" customHeight="1" x14ac:dyDescent="0.2">
      <c r="A101" s="27">
        <f t="shared" si="73"/>
        <v>89</v>
      </c>
      <c r="B101" s="29">
        <v>11</v>
      </c>
      <c r="C101" s="30" t="s">
        <v>57</v>
      </c>
      <c r="D101" s="31">
        <v>251</v>
      </c>
      <c r="E101" s="30">
        <v>372</v>
      </c>
      <c r="F101" s="32">
        <v>4</v>
      </c>
      <c r="G101" s="32"/>
      <c r="H101" s="32">
        <v>1349</v>
      </c>
      <c r="I101" s="33" t="s">
        <v>194</v>
      </c>
      <c r="J101" s="33" t="s">
        <v>195</v>
      </c>
      <c r="K101" s="27" t="s">
        <v>58</v>
      </c>
      <c r="L101" s="28">
        <v>35849</v>
      </c>
      <c r="M101" s="28" t="s">
        <v>522</v>
      </c>
      <c r="N101" s="26" t="s">
        <v>527</v>
      </c>
      <c r="O101" s="27">
        <v>10</v>
      </c>
      <c r="P101" s="27">
        <v>30</v>
      </c>
      <c r="Q101" s="27" t="s">
        <v>59</v>
      </c>
      <c r="R101" s="33" t="s">
        <v>60</v>
      </c>
      <c r="S101" s="27">
        <v>15</v>
      </c>
      <c r="T101" s="33" t="s">
        <v>530</v>
      </c>
      <c r="U101" s="27" t="s">
        <v>192</v>
      </c>
      <c r="V101" s="34" t="s">
        <v>193</v>
      </c>
      <c r="W101" s="110">
        <v>11441.5</v>
      </c>
      <c r="X101" s="103">
        <v>784</v>
      </c>
      <c r="Y101" s="103">
        <v>664</v>
      </c>
      <c r="Z101" s="111"/>
      <c r="AA101" s="104">
        <v>725</v>
      </c>
      <c r="AB101" s="105">
        <f t="shared" si="62"/>
        <v>2002.2624999999998</v>
      </c>
      <c r="AC101" s="105">
        <f t="shared" si="63"/>
        <v>343.245</v>
      </c>
      <c r="AD101" s="105">
        <f t="shared" si="64"/>
        <v>972.52750000000003</v>
      </c>
      <c r="AE101" s="105">
        <f t="shared" si="65"/>
        <v>228.83</v>
      </c>
      <c r="AF101" s="102">
        <f t="shared" si="66"/>
        <v>137298</v>
      </c>
      <c r="AG101" s="103">
        <f t="shared" si="40"/>
        <v>9408</v>
      </c>
      <c r="AH101" s="103">
        <f t="shared" si="41"/>
        <v>7968</v>
      </c>
      <c r="AI101" s="111"/>
      <c r="AJ101" s="103">
        <f t="shared" si="67"/>
        <v>8700</v>
      </c>
      <c r="AK101" s="103">
        <f t="shared" si="68"/>
        <v>19069.166666666668</v>
      </c>
      <c r="AL101" s="103">
        <f t="shared" si="69"/>
        <v>1906.9166666666665</v>
      </c>
      <c r="AM101" s="111">
        <v>5477</v>
      </c>
      <c r="AN101" s="103">
        <f t="shared" si="70"/>
        <v>24027.149999999998</v>
      </c>
      <c r="AO101" s="103">
        <f t="shared" si="46"/>
        <v>4118.9400000000005</v>
      </c>
      <c r="AP101" s="103">
        <f t="shared" si="47"/>
        <v>11670.33</v>
      </c>
      <c r="AQ101" s="103">
        <f t="shared" si="48"/>
        <v>2745.96</v>
      </c>
      <c r="AR101" s="103"/>
      <c r="AS101" s="103">
        <f t="shared" si="71"/>
        <v>1906.9166666666665</v>
      </c>
      <c r="AT101" s="111">
        <v>0</v>
      </c>
      <c r="AU101" s="111">
        <v>0</v>
      </c>
      <c r="AV101" s="111"/>
      <c r="AW101" s="111"/>
      <c r="AX101" s="106">
        <v>0</v>
      </c>
      <c r="AY101" s="106">
        <v>0</v>
      </c>
      <c r="AZ101" s="106">
        <v>0</v>
      </c>
      <c r="BA101" s="112">
        <v>0</v>
      </c>
      <c r="BB101" s="108">
        <f t="shared" si="72"/>
        <v>234296.37999999995</v>
      </c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  <c r="IW101" s="15"/>
      <c r="IX101" s="15"/>
      <c r="IY101" s="15"/>
      <c r="IZ101" s="15"/>
      <c r="JA101" s="15"/>
    </row>
    <row r="102" spans="1:261" s="16" customFormat="1" ht="24" customHeight="1" x14ac:dyDescent="0.2">
      <c r="A102" s="27">
        <f t="shared" si="73"/>
        <v>90</v>
      </c>
      <c r="B102" s="29">
        <v>11</v>
      </c>
      <c r="C102" s="30" t="s">
        <v>57</v>
      </c>
      <c r="D102" s="31">
        <v>251</v>
      </c>
      <c r="E102" s="30">
        <v>372</v>
      </c>
      <c r="F102" s="32">
        <v>4</v>
      </c>
      <c r="G102" s="32"/>
      <c r="H102" s="32">
        <v>8</v>
      </c>
      <c r="I102" s="33" t="s">
        <v>63</v>
      </c>
      <c r="J102" s="33"/>
      <c r="K102" s="27"/>
      <c r="L102" s="28"/>
      <c r="M102" s="26" t="s">
        <v>687</v>
      </c>
      <c r="N102" s="26" t="s">
        <v>526</v>
      </c>
      <c r="O102" s="27">
        <v>10</v>
      </c>
      <c r="P102" s="27">
        <v>30</v>
      </c>
      <c r="Q102" s="27" t="s">
        <v>59</v>
      </c>
      <c r="R102" s="33" t="s">
        <v>60</v>
      </c>
      <c r="S102" s="27">
        <v>15</v>
      </c>
      <c r="T102" s="33" t="s">
        <v>530</v>
      </c>
      <c r="U102" s="27" t="s">
        <v>192</v>
      </c>
      <c r="V102" s="34" t="s">
        <v>193</v>
      </c>
      <c r="W102" s="110">
        <v>11441.5</v>
      </c>
      <c r="X102" s="103">
        <v>784</v>
      </c>
      <c r="Y102" s="103">
        <v>664</v>
      </c>
      <c r="Z102" s="111"/>
      <c r="AA102" s="104">
        <v>725</v>
      </c>
      <c r="AB102" s="105">
        <f t="shared" ref="AB102:AB113" si="74">+W102*17.5%</f>
        <v>2002.2624999999998</v>
      </c>
      <c r="AC102" s="105">
        <f t="shared" ref="AC102:AC113" si="75">+W102*3%</f>
        <v>343.245</v>
      </c>
      <c r="AD102" s="105">
        <f t="shared" ref="AD102:AD113" si="76">+W102*8.5%</f>
        <v>972.52750000000003</v>
      </c>
      <c r="AE102" s="105">
        <f t="shared" ref="AE102:AE113" si="77">+W102*2%</f>
        <v>228.83</v>
      </c>
      <c r="AF102" s="102">
        <f t="shared" ref="AF102:AF113" si="78">+W102*12</f>
        <v>137298</v>
      </c>
      <c r="AG102" s="103">
        <f t="shared" si="40"/>
        <v>9408</v>
      </c>
      <c r="AH102" s="103">
        <f t="shared" si="41"/>
        <v>7968</v>
      </c>
      <c r="AI102" s="111"/>
      <c r="AJ102" s="103">
        <f t="shared" ref="AJ102:AJ113" si="79">+AA102*12</f>
        <v>8700</v>
      </c>
      <c r="AK102" s="103">
        <f t="shared" ref="AK102:AK113" si="80">+W102/30*50</f>
        <v>19069.166666666668</v>
      </c>
      <c r="AL102" s="103">
        <f t="shared" ref="AL102:AL113" si="81">+W102/30*20*0.25</f>
        <v>1906.9166666666665</v>
      </c>
      <c r="AM102" s="111">
        <v>5477</v>
      </c>
      <c r="AN102" s="103">
        <f t="shared" ref="AN102:AN113" si="82">+AB102*12</f>
        <v>24027.149999999998</v>
      </c>
      <c r="AO102" s="103">
        <f t="shared" si="46"/>
        <v>4118.9400000000005</v>
      </c>
      <c r="AP102" s="103">
        <f t="shared" si="47"/>
        <v>11670.33</v>
      </c>
      <c r="AQ102" s="103">
        <f t="shared" si="48"/>
        <v>2745.96</v>
      </c>
      <c r="AR102" s="103"/>
      <c r="AS102" s="103">
        <f t="shared" ref="AS102:AS113" si="83">+W102/30*5</f>
        <v>1906.9166666666665</v>
      </c>
      <c r="AT102" s="111">
        <v>0</v>
      </c>
      <c r="AU102" s="111">
        <v>0</v>
      </c>
      <c r="AV102" s="111"/>
      <c r="AW102" s="111"/>
      <c r="AX102" s="106">
        <v>0</v>
      </c>
      <c r="AY102" s="106">
        <v>0</v>
      </c>
      <c r="AZ102" s="106">
        <v>0</v>
      </c>
      <c r="BA102" s="112">
        <v>0</v>
      </c>
      <c r="BB102" s="108">
        <f t="shared" ref="BB102:BB113" si="84">SUM(AF102:BA102)</f>
        <v>234296.37999999995</v>
      </c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  <c r="IW102" s="15"/>
      <c r="IX102" s="15"/>
      <c r="IY102" s="15"/>
      <c r="IZ102" s="15"/>
      <c r="JA102" s="15"/>
    </row>
    <row r="103" spans="1:261" s="16" customFormat="1" ht="24" customHeight="1" x14ac:dyDescent="0.2">
      <c r="A103" s="27">
        <f t="shared" si="73"/>
        <v>91</v>
      </c>
      <c r="B103" s="29">
        <v>11</v>
      </c>
      <c r="C103" s="30" t="s">
        <v>57</v>
      </c>
      <c r="D103" s="31">
        <v>251</v>
      </c>
      <c r="E103" s="30">
        <v>372</v>
      </c>
      <c r="F103" s="32">
        <v>4</v>
      </c>
      <c r="G103" s="32"/>
      <c r="H103" s="32">
        <v>2208</v>
      </c>
      <c r="I103" s="33" t="s">
        <v>198</v>
      </c>
      <c r="J103" s="33" t="s">
        <v>199</v>
      </c>
      <c r="K103" s="27" t="s">
        <v>58</v>
      </c>
      <c r="L103" s="28">
        <v>43497</v>
      </c>
      <c r="M103" s="26" t="s">
        <v>687</v>
      </c>
      <c r="N103" s="26" t="s">
        <v>527</v>
      </c>
      <c r="O103" s="27">
        <v>10</v>
      </c>
      <c r="P103" s="27">
        <v>30</v>
      </c>
      <c r="Q103" s="27" t="s">
        <v>59</v>
      </c>
      <c r="R103" s="33" t="s">
        <v>60</v>
      </c>
      <c r="S103" s="27">
        <v>15</v>
      </c>
      <c r="T103" s="33" t="s">
        <v>530</v>
      </c>
      <c r="U103" s="27" t="s">
        <v>192</v>
      </c>
      <c r="V103" s="34" t="s">
        <v>193</v>
      </c>
      <c r="W103" s="110">
        <v>11441.5</v>
      </c>
      <c r="X103" s="103">
        <v>784</v>
      </c>
      <c r="Y103" s="103">
        <v>664</v>
      </c>
      <c r="Z103" s="111"/>
      <c r="AA103" s="104">
        <v>0</v>
      </c>
      <c r="AB103" s="105">
        <f t="shared" si="74"/>
        <v>2002.2624999999998</v>
      </c>
      <c r="AC103" s="105">
        <f t="shared" si="75"/>
        <v>343.245</v>
      </c>
      <c r="AD103" s="105">
        <f t="shared" si="76"/>
        <v>972.52750000000003</v>
      </c>
      <c r="AE103" s="105">
        <f t="shared" si="77"/>
        <v>228.83</v>
      </c>
      <c r="AF103" s="102">
        <f t="shared" si="78"/>
        <v>137298</v>
      </c>
      <c r="AG103" s="103">
        <f t="shared" si="40"/>
        <v>9408</v>
      </c>
      <c r="AH103" s="103">
        <f t="shared" si="41"/>
        <v>7968</v>
      </c>
      <c r="AI103" s="111"/>
      <c r="AJ103" s="103">
        <f t="shared" si="79"/>
        <v>0</v>
      </c>
      <c r="AK103" s="103">
        <f t="shared" si="80"/>
        <v>19069.166666666668</v>
      </c>
      <c r="AL103" s="103">
        <f t="shared" si="81"/>
        <v>1906.9166666666665</v>
      </c>
      <c r="AM103" s="111">
        <v>0</v>
      </c>
      <c r="AN103" s="103">
        <f t="shared" si="82"/>
        <v>24027.149999999998</v>
      </c>
      <c r="AO103" s="103">
        <f t="shared" si="46"/>
        <v>4118.9400000000005</v>
      </c>
      <c r="AP103" s="103">
        <f t="shared" si="47"/>
        <v>11670.33</v>
      </c>
      <c r="AQ103" s="103">
        <f t="shared" si="48"/>
        <v>2745.96</v>
      </c>
      <c r="AR103" s="103"/>
      <c r="AS103" s="103">
        <f t="shared" si="83"/>
        <v>1906.9166666666665</v>
      </c>
      <c r="AT103" s="111">
        <v>0</v>
      </c>
      <c r="AU103" s="111">
        <v>0</v>
      </c>
      <c r="AV103" s="111"/>
      <c r="AW103" s="111"/>
      <c r="AX103" s="106">
        <v>0</v>
      </c>
      <c r="AY103" s="106">
        <v>0</v>
      </c>
      <c r="AZ103" s="106">
        <v>0</v>
      </c>
      <c r="BA103" s="112">
        <v>0</v>
      </c>
      <c r="BB103" s="108">
        <f t="shared" si="84"/>
        <v>220119.37999999995</v>
      </c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  <c r="IW103" s="15"/>
      <c r="IX103" s="15"/>
      <c r="IY103" s="15"/>
      <c r="IZ103" s="15"/>
      <c r="JA103" s="15"/>
    </row>
    <row r="104" spans="1:261" s="16" customFormat="1" ht="24" customHeight="1" x14ac:dyDescent="0.2">
      <c r="A104" s="27">
        <f t="shared" si="73"/>
        <v>92</v>
      </c>
      <c r="B104" s="29">
        <v>11</v>
      </c>
      <c r="C104" s="30" t="s">
        <v>57</v>
      </c>
      <c r="D104" s="31">
        <v>251</v>
      </c>
      <c r="E104" s="30">
        <v>372</v>
      </c>
      <c r="F104" s="32">
        <v>4</v>
      </c>
      <c r="G104" s="32"/>
      <c r="H104" s="32">
        <v>2203</v>
      </c>
      <c r="I104" s="33" t="s">
        <v>200</v>
      </c>
      <c r="J104" s="33" t="s">
        <v>201</v>
      </c>
      <c r="K104" s="27" t="s">
        <v>58</v>
      </c>
      <c r="L104" s="28">
        <v>43481</v>
      </c>
      <c r="M104" s="26" t="s">
        <v>687</v>
      </c>
      <c r="N104" s="26" t="s">
        <v>527</v>
      </c>
      <c r="O104" s="27">
        <v>13</v>
      </c>
      <c r="P104" s="27">
        <v>30</v>
      </c>
      <c r="Q104" s="27" t="s">
        <v>59</v>
      </c>
      <c r="R104" s="33" t="s">
        <v>60</v>
      </c>
      <c r="S104" s="27">
        <v>15</v>
      </c>
      <c r="T104" s="33" t="s">
        <v>530</v>
      </c>
      <c r="U104" s="27" t="s">
        <v>202</v>
      </c>
      <c r="V104" s="34" t="s">
        <v>111</v>
      </c>
      <c r="W104" s="110">
        <v>12672.5</v>
      </c>
      <c r="X104" s="111">
        <v>846</v>
      </c>
      <c r="Y104" s="111">
        <v>692</v>
      </c>
      <c r="Z104" s="111"/>
      <c r="AA104" s="104">
        <v>0</v>
      </c>
      <c r="AB104" s="105">
        <f t="shared" si="74"/>
        <v>2217.6875</v>
      </c>
      <c r="AC104" s="105">
        <f t="shared" si="75"/>
        <v>380.17500000000001</v>
      </c>
      <c r="AD104" s="105">
        <f t="shared" si="76"/>
        <v>1077.1625000000001</v>
      </c>
      <c r="AE104" s="105">
        <f t="shared" si="77"/>
        <v>253.45000000000002</v>
      </c>
      <c r="AF104" s="102">
        <f t="shared" si="78"/>
        <v>152070</v>
      </c>
      <c r="AG104" s="103">
        <f t="shared" si="40"/>
        <v>10152</v>
      </c>
      <c r="AH104" s="103">
        <f t="shared" si="41"/>
        <v>8304</v>
      </c>
      <c r="AI104" s="111"/>
      <c r="AJ104" s="103">
        <f t="shared" si="79"/>
        <v>0</v>
      </c>
      <c r="AK104" s="103">
        <f t="shared" si="80"/>
        <v>21120.833333333336</v>
      </c>
      <c r="AL104" s="103">
        <f t="shared" si="81"/>
        <v>2112.0833333333335</v>
      </c>
      <c r="AM104" s="111">
        <v>0</v>
      </c>
      <c r="AN104" s="103">
        <f t="shared" si="82"/>
        <v>26612.25</v>
      </c>
      <c r="AO104" s="103">
        <f t="shared" si="46"/>
        <v>4562.1000000000004</v>
      </c>
      <c r="AP104" s="103">
        <f t="shared" si="47"/>
        <v>12925.95</v>
      </c>
      <c r="AQ104" s="103">
        <f t="shared" si="48"/>
        <v>3041.4</v>
      </c>
      <c r="AR104" s="103"/>
      <c r="AS104" s="103">
        <f t="shared" si="83"/>
        <v>2112.0833333333335</v>
      </c>
      <c r="AT104" s="111">
        <v>0</v>
      </c>
      <c r="AU104" s="111">
        <v>0</v>
      </c>
      <c r="AV104" s="111"/>
      <c r="AW104" s="111"/>
      <c r="AX104" s="106">
        <v>0</v>
      </c>
      <c r="AY104" s="106">
        <v>0</v>
      </c>
      <c r="AZ104" s="106">
        <v>0</v>
      </c>
      <c r="BA104" s="112">
        <v>0</v>
      </c>
      <c r="BB104" s="108">
        <f t="shared" si="84"/>
        <v>243012.70000000004</v>
      </c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  <c r="IW104" s="15"/>
      <c r="IX104" s="15"/>
      <c r="IY104" s="15"/>
      <c r="IZ104" s="15"/>
      <c r="JA104" s="15"/>
    </row>
    <row r="105" spans="1:261" s="16" customFormat="1" ht="24" customHeight="1" x14ac:dyDescent="0.2">
      <c r="A105" s="27">
        <f t="shared" si="73"/>
        <v>93</v>
      </c>
      <c r="B105" s="29">
        <v>11</v>
      </c>
      <c r="C105" s="30" t="s">
        <v>57</v>
      </c>
      <c r="D105" s="31">
        <v>251</v>
      </c>
      <c r="E105" s="30">
        <v>372</v>
      </c>
      <c r="F105" s="32">
        <v>4</v>
      </c>
      <c r="G105" s="32"/>
      <c r="H105" s="32">
        <v>1510</v>
      </c>
      <c r="I105" s="33" t="s">
        <v>203</v>
      </c>
      <c r="J105" s="33" t="s">
        <v>204</v>
      </c>
      <c r="K105" s="27" t="s">
        <v>58</v>
      </c>
      <c r="L105" s="28">
        <v>36831</v>
      </c>
      <c r="M105" s="28" t="s">
        <v>522</v>
      </c>
      <c r="N105" s="26" t="s">
        <v>527</v>
      </c>
      <c r="O105" s="27">
        <v>10</v>
      </c>
      <c r="P105" s="27">
        <v>30</v>
      </c>
      <c r="Q105" s="27" t="s">
        <v>59</v>
      </c>
      <c r="R105" s="33" t="s">
        <v>60</v>
      </c>
      <c r="S105" s="27">
        <v>15</v>
      </c>
      <c r="T105" s="33" t="s">
        <v>530</v>
      </c>
      <c r="U105" s="27" t="s">
        <v>205</v>
      </c>
      <c r="V105" s="34" t="s">
        <v>206</v>
      </c>
      <c r="W105" s="110">
        <v>11441.5</v>
      </c>
      <c r="X105" s="103">
        <v>784</v>
      </c>
      <c r="Y105" s="103">
        <v>664</v>
      </c>
      <c r="Z105" s="111"/>
      <c r="AA105" s="104">
        <v>725</v>
      </c>
      <c r="AB105" s="105">
        <f t="shared" si="74"/>
        <v>2002.2624999999998</v>
      </c>
      <c r="AC105" s="105">
        <f t="shared" si="75"/>
        <v>343.245</v>
      </c>
      <c r="AD105" s="105">
        <f t="shared" si="76"/>
        <v>972.52750000000003</v>
      </c>
      <c r="AE105" s="105">
        <f t="shared" si="77"/>
        <v>228.83</v>
      </c>
      <c r="AF105" s="102">
        <f t="shared" si="78"/>
        <v>137298</v>
      </c>
      <c r="AG105" s="103">
        <f t="shared" si="40"/>
        <v>9408</v>
      </c>
      <c r="AH105" s="103">
        <f t="shared" si="41"/>
        <v>7968</v>
      </c>
      <c r="AI105" s="111"/>
      <c r="AJ105" s="103">
        <f t="shared" si="79"/>
        <v>8700</v>
      </c>
      <c r="AK105" s="103">
        <f t="shared" si="80"/>
        <v>19069.166666666668</v>
      </c>
      <c r="AL105" s="103">
        <f t="shared" si="81"/>
        <v>1906.9166666666665</v>
      </c>
      <c r="AM105" s="111">
        <v>5477</v>
      </c>
      <c r="AN105" s="103">
        <f t="shared" si="82"/>
        <v>24027.149999999998</v>
      </c>
      <c r="AO105" s="103">
        <f t="shared" si="46"/>
        <v>4118.9400000000005</v>
      </c>
      <c r="AP105" s="103">
        <f t="shared" si="47"/>
        <v>11670.33</v>
      </c>
      <c r="AQ105" s="103">
        <f t="shared" si="48"/>
        <v>2745.96</v>
      </c>
      <c r="AR105" s="103"/>
      <c r="AS105" s="103">
        <f t="shared" si="83"/>
        <v>1906.9166666666665</v>
      </c>
      <c r="AT105" s="111">
        <v>0</v>
      </c>
      <c r="AU105" s="111">
        <v>0</v>
      </c>
      <c r="AV105" s="111"/>
      <c r="AW105" s="111"/>
      <c r="AX105" s="106">
        <v>0</v>
      </c>
      <c r="AY105" s="106">
        <v>0</v>
      </c>
      <c r="AZ105" s="106">
        <v>0</v>
      </c>
      <c r="BA105" s="112">
        <v>0</v>
      </c>
      <c r="BB105" s="108">
        <f t="shared" si="84"/>
        <v>234296.37999999995</v>
      </c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  <c r="IW105" s="15"/>
      <c r="IX105" s="15"/>
      <c r="IY105" s="15"/>
      <c r="IZ105" s="15"/>
      <c r="JA105" s="15"/>
    </row>
    <row r="106" spans="1:261" s="16" customFormat="1" ht="24" customHeight="1" x14ac:dyDescent="0.2">
      <c r="A106" s="27">
        <f t="shared" si="73"/>
        <v>94</v>
      </c>
      <c r="B106" s="29">
        <v>11</v>
      </c>
      <c r="C106" s="30" t="s">
        <v>57</v>
      </c>
      <c r="D106" s="31">
        <v>251</v>
      </c>
      <c r="E106" s="30">
        <v>372</v>
      </c>
      <c r="F106" s="32">
        <v>4</v>
      </c>
      <c r="G106" s="32"/>
      <c r="H106" s="32">
        <v>2096</v>
      </c>
      <c r="I106" s="33" t="s">
        <v>207</v>
      </c>
      <c r="J106" s="33" t="s">
        <v>208</v>
      </c>
      <c r="K106" s="27" t="s">
        <v>58</v>
      </c>
      <c r="L106" s="28">
        <v>43451</v>
      </c>
      <c r="M106" s="26" t="s">
        <v>687</v>
      </c>
      <c r="N106" s="26" t="s">
        <v>527</v>
      </c>
      <c r="O106" s="27">
        <v>10</v>
      </c>
      <c r="P106" s="27">
        <v>30</v>
      </c>
      <c r="Q106" s="27" t="s">
        <v>59</v>
      </c>
      <c r="R106" s="33" t="s">
        <v>60</v>
      </c>
      <c r="S106" s="27">
        <v>15</v>
      </c>
      <c r="T106" s="33" t="s">
        <v>530</v>
      </c>
      <c r="U106" s="27" t="s">
        <v>205</v>
      </c>
      <c r="V106" s="34" t="s">
        <v>206</v>
      </c>
      <c r="W106" s="110">
        <v>11441.5</v>
      </c>
      <c r="X106" s="103">
        <v>784</v>
      </c>
      <c r="Y106" s="103">
        <v>664</v>
      </c>
      <c r="Z106" s="111"/>
      <c r="AA106" s="104">
        <v>0</v>
      </c>
      <c r="AB106" s="105">
        <f t="shared" si="74"/>
        <v>2002.2624999999998</v>
      </c>
      <c r="AC106" s="105">
        <f t="shared" si="75"/>
        <v>343.245</v>
      </c>
      <c r="AD106" s="105">
        <f t="shared" si="76"/>
        <v>972.52750000000003</v>
      </c>
      <c r="AE106" s="105">
        <f t="shared" si="77"/>
        <v>228.83</v>
      </c>
      <c r="AF106" s="102">
        <f t="shared" si="78"/>
        <v>137298</v>
      </c>
      <c r="AG106" s="103">
        <f t="shared" si="40"/>
        <v>9408</v>
      </c>
      <c r="AH106" s="103">
        <f t="shared" si="41"/>
        <v>7968</v>
      </c>
      <c r="AI106" s="111"/>
      <c r="AJ106" s="103">
        <f t="shared" si="79"/>
        <v>0</v>
      </c>
      <c r="AK106" s="103">
        <f t="shared" si="80"/>
        <v>19069.166666666668</v>
      </c>
      <c r="AL106" s="103">
        <f t="shared" si="81"/>
        <v>1906.9166666666665</v>
      </c>
      <c r="AM106" s="111">
        <v>0</v>
      </c>
      <c r="AN106" s="103">
        <f t="shared" si="82"/>
        <v>24027.149999999998</v>
      </c>
      <c r="AO106" s="103">
        <f t="shared" si="46"/>
        <v>4118.9400000000005</v>
      </c>
      <c r="AP106" s="103">
        <f t="shared" si="47"/>
        <v>11670.33</v>
      </c>
      <c r="AQ106" s="103">
        <f t="shared" si="48"/>
        <v>2745.96</v>
      </c>
      <c r="AR106" s="103"/>
      <c r="AS106" s="103">
        <f t="shared" si="83"/>
        <v>1906.9166666666665</v>
      </c>
      <c r="AT106" s="111">
        <v>0</v>
      </c>
      <c r="AU106" s="111">
        <v>0</v>
      </c>
      <c r="AV106" s="111"/>
      <c r="AW106" s="111"/>
      <c r="AX106" s="106">
        <v>0</v>
      </c>
      <c r="AY106" s="106">
        <v>0</v>
      </c>
      <c r="AZ106" s="106">
        <v>0</v>
      </c>
      <c r="BA106" s="112">
        <v>0</v>
      </c>
      <c r="BB106" s="108">
        <f t="shared" si="84"/>
        <v>220119.37999999995</v>
      </c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  <c r="IW106" s="15"/>
      <c r="IX106" s="15"/>
      <c r="IY106" s="15"/>
      <c r="IZ106" s="15"/>
      <c r="JA106" s="15"/>
    </row>
    <row r="107" spans="1:261" s="16" customFormat="1" ht="24" customHeight="1" x14ac:dyDescent="0.2">
      <c r="A107" s="27">
        <f t="shared" si="73"/>
        <v>95</v>
      </c>
      <c r="B107" s="29">
        <v>11</v>
      </c>
      <c r="C107" s="30" t="s">
        <v>57</v>
      </c>
      <c r="D107" s="31">
        <v>251</v>
      </c>
      <c r="E107" s="30">
        <v>372</v>
      </c>
      <c r="F107" s="32">
        <v>4</v>
      </c>
      <c r="G107" s="32"/>
      <c r="H107" s="32">
        <v>2297</v>
      </c>
      <c r="I107" s="33" t="s">
        <v>620</v>
      </c>
      <c r="J107" s="33" t="s">
        <v>688</v>
      </c>
      <c r="K107" s="27" t="s">
        <v>58</v>
      </c>
      <c r="L107" s="28">
        <v>44202</v>
      </c>
      <c r="M107" s="26" t="s">
        <v>687</v>
      </c>
      <c r="N107" s="26" t="s">
        <v>527</v>
      </c>
      <c r="O107" s="27">
        <v>10</v>
      </c>
      <c r="P107" s="27">
        <v>30</v>
      </c>
      <c r="Q107" s="27" t="s">
        <v>59</v>
      </c>
      <c r="R107" s="33" t="s">
        <v>60</v>
      </c>
      <c r="S107" s="27">
        <v>15</v>
      </c>
      <c r="T107" s="33" t="s">
        <v>530</v>
      </c>
      <c r="U107" s="27" t="s">
        <v>205</v>
      </c>
      <c r="V107" s="34" t="s">
        <v>206</v>
      </c>
      <c r="W107" s="110">
        <v>11441.5</v>
      </c>
      <c r="X107" s="103">
        <v>784</v>
      </c>
      <c r="Y107" s="103">
        <v>664</v>
      </c>
      <c r="Z107" s="111"/>
      <c r="AA107" s="104">
        <v>0</v>
      </c>
      <c r="AB107" s="105">
        <f t="shared" si="74"/>
        <v>2002.2624999999998</v>
      </c>
      <c r="AC107" s="105">
        <f t="shared" si="75"/>
        <v>343.245</v>
      </c>
      <c r="AD107" s="105">
        <f t="shared" si="76"/>
        <v>972.52750000000003</v>
      </c>
      <c r="AE107" s="105">
        <f t="shared" si="77"/>
        <v>228.83</v>
      </c>
      <c r="AF107" s="102">
        <f t="shared" si="78"/>
        <v>137298</v>
      </c>
      <c r="AG107" s="103">
        <f t="shared" si="40"/>
        <v>9408</v>
      </c>
      <c r="AH107" s="103">
        <f t="shared" si="41"/>
        <v>7968</v>
      </c>
      <c r="AI107" s="111"/>
      <c r="AJ107" s="103">
        <f t="shared" si="79"/>
        <v>0</v>
      </c>
      <c r="AK107" s="103">
        <f t="shared" si="80"/>
        <v>19069.166666666668</v>
      </c>
      <c r="AL107" s="103">
        <f t="shared" si="81"/>
        <v>1906.9166666666665</v>
      </c>
      <c r="AM107" s="111">
        <v>0</v>
      </c>
      <c r="AN107" s="103">
        <f t="shared" si="82"/>
        <v>24027.149999999998</v>
      </c>
      <c r="AO107" s="103">
        <f t="shared" si="46"/>
        <v>4118.9400000000005</v>
      </c>
      <c r="AP107" s="103">
        <f t="shared" si="47"/>
        <v>11670.33</v>
      </c>
      <c r="AQ107" s="103">
        <f t="shared" si="48"/>
        <v>2745.96</v>
      </c>
      <c r="AR107" s="103"/>
      <c r="AS107" s="103">
        <f t="shared" si="83"/>
        <v>1906.9166666666665</v>
      </c>
      <c r="AT107" s="111">
        <v>0</v>
      </c>
      <c r="AU107" s="111">
        <v>0</v>
      </c>
      <c r="AV107" s="111"/>
      <c r="AW107" s="111"/>
      <c r="AX107" s="106">
        <v>0</v>
      </c>
      <c r="AY107" s="106">
        <v>0</v>
      </c>
      <c r="AZ107" s="106">
        <v>0</v>
      </c>
      <c r="BA107" s="112">
        <v>0</v>
      </c>
      <c r="BB107" s="108">
        <f t="shared" si="84"/>
        <v>220119.37999999995</v>
      </c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  <c r="IW107" s="15"/>
      <c r="IX107" s="15"/>
      <c r="IY107" s="15"/>
      <c r="IZ107" s="15"/>
      <c r="JA107" s="15"/>
    </row>
    <row r="108" spans="1:261" s="16" customFormat="1" ht="24" customHeight="1" x14ac:dyDescent="0.2">
      <c r="A108" s="27">
        <f t="shared" si="73"/>
        <v>96</v>
      </c>
      <c r="B108" s="29">
        <v>11</v>
      </c>
      <c r="C108" s="30" t="s">
        <v>57</v>
      </c>
      <c r="D108" s="31">
        <v>251</v>
      </c>
      <c r="E108" s="30">
        <v>372</v>
      </c>
      <c r="F108" s="32">
        <v>4</v>
      </c>
      <c r="G108" s="32"/>
      <c r="H108" s="32">
        <v>2211</v>
      </c>
      <c r="I108" s="33" t="s">
        <v>209</v>
      </c>
      <c r="J108" s="33" t="s">
        <v>210</v>
      </c>
      <c r="K108" s="27" t="s">
        <v>58</v>
      </c>
      <c r="L108" s="28">
        <v>43556</v>
      </c>
      <c r="M108" s="26" t="s">
        <v>687</v>
      </c>
      <c r="N108" s="26" t="s">
        <v>527</v>
      </c>
      <c r="O108" s="27">
        <v>10</v>
      </c>
      <c r="P108" s="27">
        <v>30</v>
      </c>
      <c r="Q108" s="27" t="s">
        <v>59</v>
      </c>
      <c r="R108" s="33" t="s">
        <v>60</v>
      </c>
      <c r="S108" s="27">
        <v>15</v>
      </c>
      <c r="T108" s="33" t="s">
        <v>530</v>
      </c>
      <c r="U108" s="27" t="s">
        <v>205</v>
      </c>
      <c r="V108" s="34" t="s">
        <v>206</v>
      </c>
      <c r="W108" s="110">
        <v>11441.5</v>
      </c>
      <c r="X108" s="103">
        <v>784</v>
      </c>
      <c r="Y108" s="103">
        <v>664</v>
      </c>
      <c r="Z108" s="111"/>
      <c r="AA108" s="104">
        <v>0</v>
      </c>
      <c r="AB108" s="105">
        <f t="shared" si="74"/>
        <v>2002.2624999999998</v>
      </c>
      <c r="AC108" s="105">
        <f t="shared" si="75"/>
        <v>343.245</v>
      </c>
      <c r="AD108" s="105">
        <f t="shared" si="76"/>
        <v>972.52750000000003</v>
      </c>
      <c r="AE108" s="105">
        <f t="shared" si="77"/>
        <v>228.83</v>
      </c>
      <c r="AF108" s="102">
        <f t="shared" si="78"/>
        <v>137298</v>
      </c>
      <c r="AG108" s="103">
        <f t="shared" si="40"/>
        <v>9408</v>
      </c>
      <c r="AH108" s="103">
        <f t="shared" si="41"/>
        <v>7968</v>
      </c>
      <c r="AI108" s="111"/>
      <c r="AJ108" s="103">
        <f t="shared" si="79"/>
        <v>0</v>
      </c>
      <c r="AK108" s="103">
        <f t="shared" si="80"/>
        <v>19069.166666666668</v>
      </c>
      <c r="AL108" s="103">
        <f t="shared" si="81"/>
        <v>1906.9166666666665</v>
      </c>
      <c r="AM108" s="111">
        <v>0</v>
      </c>
      <c r="AN108" s="103">
        <f t="shared" si="82"/>
        <v>24027.149999999998</v>
      </c>
      <c r="AO108" s="103">
        <f t="shared" si="46"/>
        <v>4118.9400000000005</v>
      </c>
      <c r="AP108" s="103">
        <f t="shared" si="47"/>
        <v>11670.33</v>
      </c>
      <c r="AQ108" s="103">
        <f t="shared" si="48"/>
        <v>2745.96</v>
      </c>
      <c r="AR108" s="103"/>
      <c r="AS108" s="103">
        <f t="shared" si="83"/>
        <v>1906.9166666666665</v>
      </c>
      <c r="AT108" s="111">
        <v>0</v>
      </c>
      <c r="AU108" s="111">
        <v>0</v>
      </c>
      <c r="AV108" s="111"/>
      <c r="AW108" s="111"/>
      <c r="AX108" s="106">
        <v>0</v>
      </c>
      <c r="AY108" s="106">
        <v>0</v>
      </c>
      <c r="AZ108" s="106">
        <v>0</v>
      </c>
      <c r="BA108" s="112">
        <v>0</v>
      </c>
      <c r="BB108" s="108">
        <f t="shared" si="84"/>
        <v>220119.37999999995</v>
      </c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  <c r="IW108" s="15"/>
      <c r="IX108" s="15"/>
      <c r="IY108" s="15"/>
      <c r="IZ108" s="15"/>
      <c r="JA108" s="15"/>
    </row>
    <row r="109" spans="1:261" s="16" customFormat="1" ht="24" customHeight="1" x14ac:dyDescent="0.2">
      <c r="A109" s="27">
        <f t="shared" si="73"/>
        <v>97</v>
      </c>
      <c r="B109" s="29">
        <v>11</v>
      </c>
      <c r="C109" s="30" t="s">
        <v>57</v>
      </c>
      <c r="D109" s="31">
        <v>251</v>
      </c>
      <c r="E109" s="30">
        <v>372</v>
      </c>
      <c r="F109" s="32">
        <v>4</v>
      </c>
      <c r="G109" s="32"/>
      <c r="H109" s="32">
        <v>2217</v>
      </c>
      <c r="I109" s="33" t="s">
        <v>211</v>
      </c>
      <c r="J109" s="33" t="s">
        <v>212</v>
      </c>
      <c r="K109" s="27" t="s">
        <v>68</v>
      </c>
      <c r="L109" s="28">
        <v>43620</v>
      </c>
      <c r="M109" s="26" t="s">
        <v>687</v>
      </c>
      <c r="N109" s="26" t="s">
        <v>527</v>
      </c>
      <c r="O109" s="27">
        <v>10</v>
      </c>
      <c r="P109" s="27">
        <v>30</v>
      </c>
      <c r="Q109" s="27" t="s">
        <v>59</v>
      </c>
      <c r="R109" s="33" t="s">
        <v>60</v>
      </c>
      <c r="S109" s="27">
        <v>15</v>
      </c>
      <c r="T109" s="33" t="s">
        <v>530</v>
      </c>
      <c r="U109" s="27" t="s">
        <v>205</v>
      </c>
      <c r="V109" s="34" t="s">
        <v>206</v>
      </c>
      <c r="W109" s="110">
        <v>11441.5</v>
      </c>
      <c r="X109" s="103">
        <v>784</v>
      </c>
      <c r="Y109" s="103">
        <v>664</v>
      </c>
      <c r="Z109" s="111"/>
      <c r="AA109" s="104">
        <v>0</v>
      </c>
      <c r="AB109" s="105">
        <f t="shared" si="74"/>
        <v>2002.2624999999998</v>
      </c>
      <c r="AC109" s="105">
        <f t="shared" si="75"/>
        <v>343.245</v>
      </c>
      <c r="AD109" s="105">
        <f t="shared" si="76"/>
        <v>972.52750000000003</v>
      </c>
      <c r="AE109" s="105">
        <f t="shared" si="77"/>
        <v>228.83</v>
      </c>
      <c r="AF109" s="102">
        <f t="shared" si="78"/>
        <v>137298</v>
      </c>
      <c r="AG109" s="103">
        <f t="shared" si="40"/>
        <v>9408</v>
      </c>
      <c r="AH109" s="103">
        <f t="shared" si="41"/>
        <v>7968</v>
      </c>
      <c r="AI109" s="111"/>
      <c r="AJ109" s="103">
        <f t="shared" si="79"/>
        <v>0</v>
      </c>
      <c r="AK109" s="103">
        <f t="shared" si="80"/>
        <v>19069.166666666668</v>
      </c>
      <c r="AL109" s="103">
        <f t="shared" si="81"/>
        <v>1906.9166666666665</v>
      </c>
      <c r="AM109" s="111">
        <v>0</v>
      </c>
      <c r="AN109" s="103">
        <f t="shared" si="82"/>
        <v>24027.149999999998</v>
      </c>
      <c r="AO109" s="103">
        <f t="shared" si="46"/>
        <v>4118.9400000000005</v>
      </c>
      <c r="AP109" s="103">
        <f t="shared" si="47"/>
        <v>11670.33</v>
      </c>
      <c r="AQ109" s="103">
        <f t="shared" si="48"/>
        <v>2745.96</v>
      </c>
      <c r="AR109" s="103"/>
      <c r="AS109" s="103">
        <f t="shared" si="83"/>
        <v>1906.9166666666665</v>
      </c>
      <c r="AT109" s="111">
        <v>0</v>
      </c>
      <c r="AU109" s="111">
        <v>0</v>
      </c>
      <c r="AV109" s="111"/>
      <c r="AW109" s="111"/>
      <c r="AX109" s="106">
        <v>0</v>
      </c>
      <c r="AY109" s="106">
        <v>0</v>
      </c>
      <c r="AZ109" s="106">
        <v>0</v>
      </c>
      <c r="BA109" s="112">
        <v>0</v>
      </c>
      <c r="BB109" s="108">
        <f t="shared" si="84"/>
        <v>220119.37999999995</v>
      </c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  <c r="IW109" s="15"/>
      <c r="IX109" s="15"/>
      <c r="IY109" s="15"/>
      <c r="IZ109" s="15"/>
      <c r="JA109" s="15"/>
    </row>
    <row r="110" spans="1:261" s="16" customFormat="1" ht="24" customHeight="1" x14ac:dyDescent="0.2">
      <c r="A110" s="27">
        <f t="shared" si="73"/>
        <v>98</v>
      </c>
      <c r="B110" s="29">
        <v>11</v>
      </c>
      <c r="C110" s="30" t="s">
        <v>57</v>
      </c>
      <c r="D110" s="31">
        <v>251</v>
      </c>
      <c r="E110" s="30">
        <v>372</v>
      </c>
      <c r="F110" s="32">
        <v>4</v>
      </c>
      <c r="G110" s="32"/>
      <c r="H110" s="32">
        <v>2246</v>
      </c>
      <c r="I110" s="33" t="s">
        <v>213</v>
      </c>
      <c r="J110" s="33" t="s">
        <v>214</v>
      </c>
      <c r="K110" s="27" t="s">
        <v>58</v>
      </c>
      <c r="L110" s="28">
        <v>43893</v>
      </c>
      <c r="M110" s="26" t="s">
        <v>687</v>
      </c>
      <c r="N110" s="26" t="s">
        <v>527</v>
      </c>
      <c r="O110" s="27">
        <v>10</v>
      </c>
      <c r="P110" s="27">
        <v>30</v>
      </c>
      <c r="Q110" s="27" t="s">
        <v>59</v>
      </c>
      <c r="R110" s="33" t="s">
        <v>60</v>
      </c>
      <c r="S110" s="27">
        <v>15</v>
      </c>
      <c r="T110" s="33" t="s">
        <v>530</v>
      </c>
      <c r="U110" s="27" t="s">
        <v>205</v>
      </c>
      <c r="V110" s="34" t="s">
        <v>206</v>
      </c>
      <c r="W110" s="110">
        <v>11441.5</v>
      </c>
      <c r="X110" s="103">
        <v>784</v>
      </c>
      <c r="Y110" s="103">
        <v>664</v>
      </c>
      <c r="Z110" s="111"/>
      <c r="AA110" s="104">
        <v>0</v>
      </c>
      <c r="AB110" s="105">
        <f t="shared" si="74"/>
        <v>2002.2624999999998</v>
      </c>
      <c r="AC110" s="105">
        <f t="shared" si="75"/>
        <v>343.245</v>
      </c>
      <c r="AD110" s="105">
        <f t="shared" si="76"/>
        <v>972.52750000000003</v>
      </c>
      <c r="AE110" s="105">
        <f t="shared" si="77"/>
        <v>228.83</v>
      </c>
      <c r="AF110" s="102">
        <f t="shared" si="78"/>
        <v>137298</v>
      </c>
      <c r="AG110" s="103">
        <f t="shared" si="40"/>
        <v>9408</v>
      </c>
      <c r="AH110" s="103">
        <f t="shared" si="41"/>
        <v>7968</v>
      </c>
      <c r="AI110" s="111"/>
      <c r="AJ110" s="103">
        <f t="shared" si="79"/>
        <v>0</v>
      </c>
      <c r="AK110" s="103">
        <f t="shared" si="80"/>
        <v>19069.166666666668</v>
      </c>
      <c r="AL110" s="103">
        <f t="shared" si="81"/>
        <v>1906.9166666666665</v>
      </c>
      <c r="AM110" s="111">
        <v>0</v>
      </c>
      <c r="AN110" s="103">
        <f t="shared" si="82"/>
        <v>24027.149999999998</v>
      </c>
      <c r="AO110" s="103">
        <f t="shared" si="46"/>
        <v>4118.9400000000005</v>
      </c>
      <c r="AP110" s="103">
        <f t="shared" si="47"/>
        <v>11670.33</v>
      </c>
      <c r="AQ110" s="103">
        <f t="shared" si="48"/>
        <v>2745.96</v>
      </c>
      <c r="AR110" s="103"/>
      <c r="AS110" s="103">
        <f t="shared" si="83"/>
        <v>1906.9166666666665</v>
      </c>
      <c r="AT110" s="111">
        <v>0</v>
      </c>
      <c r="AU110" s="111">
        <v>0</v>
      </c>
      <c r="AV110" s="111"/>
      <c r="AW110" s="111"/>
      <c r="AX110" s="106">
        <v>0</v>
      </c>
      <c r="AY110" s="106">
        <v>0</v>
      </c>
      <c r="AZ110" s="106">
        <v>0</v>
      </c>
      <c r="BA110" s="112">
        <v>0</v>
      </c>
      <c r="BB110" s="108">
        <f t="shared" si="84"/>
        <v>220119.37999999995</v>
      </c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5"/>
      <c r="IV110" s="15"/>
      <c r="IW110" s="15"/>
      <c r="IX110" s="15"/>
      <c r="IY110" s="15"/>
      <c r="IZ110" s="15"/>
      <c r="JA110" s="15"/>
    </row>
    <row r="111" spans="1:261" s="16" customFormat="1" ht="24" customHeight="1" x14ac:dyDescent="0.2">
      <c r="A111" s="27">
        <f t="shared" si="73"/>
        <v>99</v>
      </c>
      <c r="B111" s="29">
        <v>11</v>
      </c>
      <c r="C111" s="30" t="s">
        <v>57</v>
      </c>
      <c r="D111" s="31">
        <v>251</v>
      </c>
      <c r="E111" s="30">
        <v>372</v>
      </c>
      <c r="F111" s="32">
        <v>4</v>
      </c>
      <c r="G111" s="32"/>
      <c r="H111" s="32">
        <v>2233</v>
      </c>
      <c r="I111" s="33" t="s">
        <v>215</v>
      </c>
      <c r="J111" s="33" t="s">
        <v>216</v>
      </c>
      <c r="K111" s="27" t="s">
        <v>58</v>
      </c>
      <c r="L111" s="28">
        <v>43865</v>
      </c>
      <c r="M111" s="26" t="s">
        <v>687</v>
      </c>
      <c r="N111" s="26" t="s">
        <v>527</v>
      </c>
      <c r="O111" s="27">
        <v>10</v>
      </c>
      <c r="P111" s="27">
        <v>30</v>
      </c>
      <c r="Q111" s="27" t="s">
        <v>59</v>
      </c>
      <c r="R111" s="33" t="s">
        <v>60</v>
      </c>
      <c r="S111" s="27">
        <v>15</v>
      </c>
      <c r="T111" s="33" t="s">
        <v>530</v>
      </c>
      <c r="U111" s="27" t="s">
        <v>217</v>
      </c>
      <c r="V111" s="34" t="s">
        <v>206</v>
      </c>
      <c r="W111" s="110">
        <v>11441.5</v>
      </c>
      <c r="X111" s="103">
        <v>784</v>
      </c>
      <c r="Y111" s="103">
        <v>664</v>
      </c>
      <c r="Z111" s="111"/>
      <c r="AA111" s="104">
        <v>0</v>
      </c>
      <c r="AB111" s="105">
        <f t="shared" si="74"/>
        <v>2002.2624999999998</v>
      </c>
      <c r="AC111" s="105">
        <f t="shared" si="75"/>
        <v>343.245</v>
      </c>
      <c r="AD111" s="105">
        <f t="shared" si="76"/>
        <v>972.52750000000003</v>
      </c>
      <c r="AE111" s="105">
        <f t="shared" si="77"/>
        <v>228.83</v>
      </c>
      <c r="AF111" s="102">
        <f t="shared" si="78"/>
        <v>137298</v>
      </c>
      <c r="AG111" s="103">
        <f t="shared" si="40"/>
        <v>9408</v>
      </c>
      <c r="AH111" s="103">
        <f t="shared" si="41"/>
        <v>7968</v>
      </c>
      <c r="AI111" s="111"/>
      <c r="AJ111" s="103">
        <f t="shared" si="79"/>
        <v>0</v>
      </c>
      <c r="AK111" s="103">
        <f t="shared" si="80"/>
        <v>19069.166666666668</v>
      </c>
      <c r="AL111" s="103">
        <f t="shared" si="81"/>
        <v>1906.9166666666665</v>
      </c>
      <c r="AM111" s="111">
        <v>0</v>
      </c>
      <c r="AN111" s="103">
        <f t="shared" si="82"/>
        <v>24027.149999999998</v>
      </c>
      <c r="AO111" s="103">
        <f t="shared" si="46"/>
        <v>4118.9400000000005</v>
      </c>
      <c r="AP111" s="103">
        <f t="shared" si="47"/>
        <v>11670.33</v>
      </c>
      <c r="AQ111" s="103">
        <f t="shared" si="48"/>
        <v>2745.96</v>
      </c>
      <c r="AR111" s="103"/>
      <c r="AS111" s="103">
        <f t="shared" si="83"/>
        <v>1906.9166666666665</v>
      </c>
      <c r="AT111" s="111">
        <v>0</v>
      </c>
      <c r="AU111" s="111">
        <v>0</v>
      </c>
      <c r="AV111" s="111"/>
      <c r="AW111" s="111"/>
      <c r="AX111" s="106">
        <v>0</v>
      </c>
      <c r="AY111" s="106">
        <v>0</v>
      </c>
      <c r="AZ111" s="106">
        <v>0</v>
      </c>
      <c r="BA111" s="112">
        <v>0</v>
      </c>
      <c r="BB111" s="108">
        <f t="shared" si="84"/>
        <v>220119.37999999995</v>
      </c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  <c r="IW111" s="15"/>
      <c r="IX111" s="15"/>
      <c r="IY111" s="15"/>
      <c r="IZ111" s="15"/>
      <c r="JA111" s="15"/>
    </row>
    <row r="112" spans="1:261" s="16" customFormat="1" ht="24" customHeight="1" x14ac:dyDescent="0.2">
      <c r="A112" s="27">
        <f t="shared" si="73"/>
        <v>100</v>
      </c>
      <c r="B112" s="29">
        <v>11</v>
      </c>
      <c r="C112" s="30" t="s">
        <v>57</v>
      </c>
      <c r="D112" s="31">
        <v>251</v>
      </c>
      <c r="E112" s="30">
        <v>372</v>
      </c>
      <c r="F112" s="32">
        <v>4</v>
      </c>
      <c r="G112" s="32"/>
      <c r="H112" s="32">
        <v>2242</v>
      </c>
      <c r="I112" s="33" t="s">
        <v>218</v>
      </c>
      <c r="J112" s="33" t="s">
        <v>219</v>
      </c>
      <c r="K112" s="27" t="s">
        <v>58</v>
      </c>
      <c r="L112" s="28">
        <v>43892</v>
      </c>
      <c r="M112" s="26" t="s">
        <v>687</v>
      </c>
      <c r="N112" s="26" t="s">
        <v>527</v>
      </c>
      <c r="O112" s="27">
        <v>10</v>
      </c>
      <c r="P112" s="27">
        <v>30</v>
      </c>
      <c r="Q112" s="27" t="s">
        <v>59</v>
      </c>
      <c r="R112" s="33" t="s">
        <v>60</v>
      </c>
      <c r="S112" s="27">
        <v>15</v>
      </c>
      <c r="T112" s="33" t="s">
        <v>530</v>
      </c>
      <c r="U112" s="27" t="s">
        <v>217</v>
      </c>
      <c r="V112" s="34" t="s">
        <v>206</v>
      </c>
      <c r="W112" s="110">
        <v>11441.5</v>
      </c>
      <c r="X112" s="103">
        <v>784</v>
      </c>
      <c r="Y112" s="103">
        <v>664</v>
      </c>
      <c r="Z112" s="111"/>
      <c r="AA112" s="104">
        <v>0</v>
      </c>
      <c r="AB112" s="105">
        <f t="shared" si="74"/>
        <v>2002.2624999999998</v>
      </c>
      <c r="AC112" s="105">
        <f t="shared" si="75"/>
        <v>343.245</v>
      </c>
      <c r="AD112" s="105">
        <f t="shared" si="76"/>
        <v>972.52750000000003</v>
      </c>
      <c r="AE112" s="105">
        <f t="shared" si="77"/>
        <v>228.83</v>
      </c>
      <c r="AF112" s="102">
        <f t="shared" si="78"/>
        <v>137298</v>
      </c>
      <c r="AG112" s="103">
        <f t="shared" si="40"/>
        <v>9408</v>
      </c>
      <c r="AH112" s="103">
        <f t="shared" si="41"/>
        <v>7968</v>
      </c>
      <c r="AI112" s="111"/>
      <c r="AJ112" s="103">
        <f t="shared" si="79"/>
        <v>0</v>
      </c>
      <c r="AK112" s="103">
        <f t="shared" si="80"/>
        <v>19069.166666666668</v>
      </c>
      <c r="AL112" s="103">
        <f t="shared" si="81"/>
        <v>1906.9166666666665</v>
      </c>
      <c r="AM112" s="111">
        <v>0</v>
      </c>
      <c r="AN112" s="103">
        <f t="shared" si="82"/>
        <v>24027.149999999998</v>
      </c>
      <c r="AO112" s="103">
        <f t="shared" si="46"/>
        <v>4118.9400000000005</v>
      </c>
      <c r="AP112" s="103">
        <f t="shared" si="47"/>
        <v>11670.33</v>
      </c>
      <c r="AQ112" s="103">
        <f t="shared" si="48"/>
        <v>2745.96</v>
      </c>
      <c r="AR112" s="103"/>
      <c r="AS112" s="103">
        <f t="shared" si="83"/>
        <v>1906.9166666666665</v>
      </c>
      <c r="AT112" s="111">
        <v>0</v>
      </c>
      <c r="AU112" s="111">
        <v>0</v>
      </c>
      <c r="AV112" s="111"/>
      <c r="AW112" s="111"/>
      <c r="AX112" s="106">
        <v>0</v>
      </c>
      <c r="AY112" s="106">
        <v>0</v>
      </c>
      <c r="AZ112" s="106">
        <v>0</v>
      </c>
      <c r="BA112" s="112">
        <v>0</v>
      </c>
      <c r="BB112" s="108">
        <f t="shared" si="84"/>
        <v>220119.37999999995</v>
      </c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  <c r="IV112" s="15"/>
      <c r="IW112" s="15"/>
      <c r="IX112" s="15"/>
      <c r="IY112" s="15"/>
      <c r="IZ112" s="15"/>
      <c r="JA112" s="15"/>
    </row>
    <row r="113" spans="1:261" s="16" customFormat="1" ht="24" customHeight="1" x14ac:dyDescent="0.2">
      <c r="A113" s="27">
        <f t="shared" si="73"/>
        <v>101</v>
      </c>
      <c r="B113" s="29">
        <v>11</v>
      </c>
      <c r="C113" s="30" t="s">
        <v>57</v>
      </c>
      <c r="D113" s="31">
        <v>251</v>
      </c>
      <c r="E113" s="30">
        <v>372</v>
      </c>
      <c r="F113" s="32">
        <v>2</v>
      </c>
      <c r="G113" s="32"/>
      <c r="H113" s="32">
        <v>1786</v>
      </c>
      <c r="I113" s="33" t="s">
        <v>220</v>
      </c>
      <c r="J113" s="33" t="s">
        <v>221</v>
      </c>
      <c r="K113" s="27" t="s">
        <v>58</v>
      </c>
      <c r="L113" s="28">
        <v>39160</v>
      </c>
      <c r="M113" s="28" t="s">
        <v>522</v>
      </c>
      <c r="N113" s="26" t="s">
        <v>527</v>
      </c>
      <c r="O113" s="27">
        <v>11</v>
      </c>
      <c r="P113" s="27">
        <v>20</v>
      </c>
      <c r="Q113" s="27" t="s">
        <v>59</v>
      </c>
      <c r="R113" s="33" t="s">
        <v>114</v>
      </c>
      <c r="S113" s="27">
        <v>15</v>
      </c>
      <c r="T113" s="33" t="s">
        <v>530</v>
      </c>
      <c r="U113" s="27" t="s">
        <v>222</v>
      </c>
      <c r="V113" s="34" t="s">
        <v>206</v>
      </c>
      <c r="W113" s="110">
        <v>7992</v>
      </c>
      <c r="X113" s="111">
        <v>547</v>
      </c>
      <c r="Y113" s="111">
        <v>450</v>
      </c>
      <c r="Z113" s="111"/>
      <c r="AA113" s="104">
        <v>290</v>
      </c>
      <c r="AB113" s="105">
        <f t="shared" si="74"/>
        <v>1398.6</v>
      </c>
      <c r="AC113" s="105">
        <f t="shared" si="75"/>
        <v>239.76</v>
      </c>
      <c r="AD113" s="105">
        <f t="shared" si="76"/>
        <v>679.32</v>
      </c>
      <c r="AE113" s="105">
        <f t="shared" si="77"/>
        <v>159.84</v>
      </c>
      <c r="AF113" s="102">
        <f t="shared" si="78"/>
        <v>95904</v>
      </c>
      <c r="AG113" s="103">
        <f t="shared" si="40"/>
        <v>6564</v>
      </c>
      <c r="AH113" s="103">
        <f t="shared" si="41"/>
        <v>5400</v>
      </c>
      <c r="AI113" s="111"/>
      <c r="AJ113" s="103">
        <f t="shared" si="79"/>
        <v>3480</v>
      </c>
      <c r="AK113" s="103">
        <f t="shared" si="80"/>
        <v>13319.999999999998</v>
      </c>
      <c r="AL113" s="103">
        <f t="shared" si="81"/>
        <v>1332</v>
      </c>
      <c r="AM113" s="111">
        <v>7666.5</v>
      </c>
      <c r="AN113" s="103">
        <f t="shared" si="82"/>
        <v>16783.199999999997</v>
      </c>
      <c r="AO113" s="103">
        <f t="shared" si="46"/>
        <v>2877.12</v>
      </c>
      <c r="AP113" s="103">
        <f t="shared" si="47"/>
        <v>8151.84</v>
      </c>
      <c r="AQ113" s="103">
        <f t="shared" si="48"/>
        <v>1918.08</v>
      </c>
      <c r="AR113" s="103"/>
      <c r="AS113" s="103">
        <f t="shared" si="83"/>
        <v>1332</v>
      </c>
      <c r="AT113" s="111">
        <v>0</v>
      </c>
      <c r="AU113" s="111">
        <v>0</v>
      </c>
      <c r="AV113" s="111"/>
      <c r="AW113" s="111"/>
      <c r="AX113" s="106">
        <v>0</v>
      </c>
      <c r="AY113" s="106">
        <v>0</v>
      </c>
      <c r="AZ113" s="106">
        <v>0</v>
      </c>
      <c r="BA113" s="112">
        <v>0</v>
      </c>
      <c r="BB113" s="108">
        <f t="shared" si="84"/>
        <v>164728.74</v>
      </c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  <c r="IW113" s="15"/>
      <c r="IX113" s="15"/>
      <c r="IY113" s="15"/>
      <c r="IZ113" s="15"/>
      <c r="JA113" s="15"/>
    </row>
    <row r="114" spans="1:261" s="16" customFormat="1" ht="24" customHeight="1" x14ac:dyDescent="0.2">
      <c r="A114" s="27">
        <f t="shared" si="73"/>
        <v>102</v>
      </c>
      <c r="B114" s="29">
        <v>11</v>
      </c>
      <c r="C114" s="30" t="s">
        <v>57</v>
      </c>
      <c r="D114" s="31">
        <v>251</v>
      </c>
      <c r="E114" s="30">
        <v>372</v>
      </c>
      <c r="F114" s="32">
        <v>4</v>
      </c>
      <c r="G114" s="32"/>
      <c r="H114" s="32">
        <v>230</v>
      </c>
      <c r="I114" s="33" t="s">
        <v>108</v>
      </c>
      <c r="J114" s="33" t="s">
        <v>109</v>
      </c>
      <c r="K114" s="27" t="s">
        <v>58</v>
      </c>
      <c r="L114" s="28">
        <v>36312</v>
      </c>
      <c r="M114" s="28" t="s">
        <v>522</v>
      </c>
      <c r="N114" s="26" t="s">
        <v>527</v>
      </c>
      <c r="O114" s="27">
        <v>17</v>
      </c>
      <c r="P114" s="27">
        <v>20</v>
      </c>
      <c r="Q114" s="27" t="s">
        <v>59</v>
      </c>
      <c r="R114" s="33" t="s">
        <v>60</v>
      </c>
      <c r="S114" s="27">
        <v>15</v>
      </c>
      <c r="T114" s="33" t="s">
        <v>530</v>
      </c>
      <c r="U114" s="27" t="s">
        <v>110</v>
      </c>
      <c r="V114" s="34" t="s">
        <v>111</v>
      </c>
      <c r="W114" s="110">
        <v>12864.5</v>
      </c>
      <c r="X114" s="111">
        <v>643</v>
      </c>
      <c r="Y114" s="111">
        <v>528.5</v>
      </c>
      <c r="Z114" s="111"/>
      <c r="AA114" s="104">
        <v>725</v>
      </c>
      <c r="AB114" s="105">
        <f t="shared" si="37"/>
        <v>2251.2874999999999</v>
      </c>
      <c r="AC114" s="105">
        <f t="shared" si="38"/>
        <v>385.935</v>
      </c>
      <c r="AD114" s="105">
        <f t="shared" si="25"/>
        <v>1093.4825000000001</v>
      </c>
      <c r="AE114" s="105">
        <f t="shared" si="2"/>
        <v>257.29000000000002</v>
      </c>
      <c r="AF114" s="102">
        <f t="shared" si="39"/>
        <v>154374</v>
      </c>
      <c r="AG114" s="103">
        <f t="shared" si="40"/>
        <v>7716</v>
      </c>
      <c r="AH114" s="103">
        <f t="shared" si="41"/>
        <v>6342</v>
      </c>
      <c r="AI114" s="111"/>
      <c r="AJ114" s="103">
        <f t="shared" si="42"/>
        <v>8700</v>
      </c>
      <c r="AK114" s="103">
        <f t="shared" si="43"/>
        <v>21440.833333333332</v>
      </c>
      <c r="AL114" s="103">
        <f t="shared" si="44"/>
        <v>2144.0833333333335</v>
      </c>
      <c r="AM114" s="111">
        <v>6432.25</v>
      </c>
      <c r="AN114" s="103">
        <f t="shared" si="45"/>
        <v>27015.449999999997</v>
      </c>
      <c r="AO114" s="103">
        <f t="shared" si="46"/>
        <v>4631.22</v>
      </c>
      <c r="AP114" s="103">
        <f t="shared" si="47"/>
        <v>13121.79</v>
      </c>
      <c r="AQ114" s="103">
        <f t="shared" si="48"/>
        <v>3087.4800000000005</v>
      </c>
      <c r="AR114" s="103"/>
      <c r="AS114" s="103">
        <f t="shared" si="49"/>
        <v>2144.0833333333335</v>
      </c>
      <c r="AT114" s="111">
        <v>0</v>
      </c>
      <c r="AU114" s="111">
        <v>0</v>
      </c>
      <c r="AV114" s="111"/>
      <c r="AW114" s="111"/>
      <c r="AX114" s="106">
        <v>0</v>
      </c>
      <c r="AY114" s="106">
        <v>0</v>
      </c>
      <c r="AZ114" s="106">
        <v>0</v>
      </c>
      <c r="BA114" s="112">
        <v>0</v>
      </c>
      <c r="BB114" s="108">
        <f t="shared" si="50"/>
        <v>257149.19000000006</v>
      </c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  <c r="IW114" s="15"/>
      <c r="IX114" s="15"/>
      <c r="IY114" s="15"/>
      <c r="IZ114" s="15"/>
      <c r="JA114" s="15"/>
    </row>
    <row r="115" spans="1:261" s="16" customFormat="1" ht="24" customHeight="1" x14ac:dyDescent="0.2">
      <c r="A115" s="27">
        <f t="shared" si="73"/>
        <v>103</v>
      </c>
      <c r="B115" s="29">
        <v>11</v>
      </c>
      <c r="C115" s="30" t="s">
        <v>57</v>
      </c>
      <c r="D115" s="31">
        <v>251</v>
      </c>
      <c r="E115" s="30">
        <v>372</v>
      </c>
      <c r="F115" s="32">
        <v>4</v>
      </c>
      <c r="G115" s="32"/>
      <c r="H115" s="32">
        <v>187</v>
      </c>
      <c r="I115" s="33" t="s">
        <v>112</v>
      </c>
      <c r="J115" s="33" t="s">
        <v>113</v>
      </c>
      <c r="K115" s="27" t="s">
        <v>58</v>
      </c>
      <c r="L115" s="28">
        <v>34358</v>
      </c>
      <c r="M115" s="28" t="s">
        <v>522</v>
      </c>
      <c r="N115" s="26" t="s">
        <v>527</v>
      </c>
      <c r="O115" s="27">
        <v>13</v>
      </c>
      <c r="P115" s="27">
        <v>20</v>
      </c>
      <c r="Q115" s="27" t="s">
        <v>59</v>
      </c>
      <c r="R115" s="33" t="s">
        <v>114</v>
      </c>
      <c r="S115" s="27">
        <v>15</v>
      </c>
      <c r="T115" s="33" t="s">
        <v>530</v>
      </c>
      <c r="U115" s="27" t="s">
        <v>115</v>
      </c>
      <c r="V115" s="34" t="s">
        <v>116</v>
      </c>
      <c r="W115" s="110">
        <v>8448</v>
      </c>
      <c r="X115" s="111">
        <v>564</v>
      </c>
      <c r="Y115" s="111">
        <v>461.5</v>
      </c>
      <c r="Z115" s="111"/>
      <c r="AA115" s="104">
        <v>870</v>
      </c>
      <c r="AB115" s="105">
        <f t="shared" si="37"/>
        <v>1478.3999999999999</v>
      </c>
      <c r="AC115" s="105">
        <f t="shared" si="38"/>
        <v>253.44</v>
      </c>
      <c r="AD115" s="105">
        <f t="shared" si="25"/>
        <v>718.08</v>
      </c>
      <c r="AE115" s="105">
        <f t="shared" si="2"/>
        <v>168.96</v>
      </c>
      <c r="AF115" s="102">
        <f t="shared" si="39"/>
        <v>101376</v>
      </c>
      <c r="AG115" s="103">
        <f t="shared" si="40"/>
        <v>6768</v>
      </c>
      <c r="AH115" s="103">
        <f t="shared" si="41"/>
        <v>5538</v>
      </c>
      <c r="AI115" s="111"/>
      <c r="AJ115" s="103">
        <f t="shared" si="42"/>
        <v>10440</v>
      </c>
      <c r="AK115" s="103">
        <f t="shared" si="43"/>
        <v>14080.000000000002</v>
      </c>
      <c r="AL115" s="103">
        <f t="shared" si="44"/>
        <v>1408</v>
      </c>
      <c r="AM115" s="111">
        <v>4061.5</v>
      </c>
      <c r="AN115" s="103">
        <f t="shared" si="45"/>
        <v>17740.8</v>
      </c>
      <c r="AO115" s="103">
        <f t="shared" si="46"/>
        <v>3041.2799999999997</v>
      </c>
      <c r="AP115" s="103">
        <f t="shared" si="47"/>
        <v>8616.9600000000009</v>
      </c>
      <c r="AQ115" s="103">
        <f t="shared" si="48"/>
        <v>2027.52</v>
      </c>
      <c r="AR115" s="103"/>
      <c r="AS115" s="103">
        <f t="shared" si="49"/>
        <v>1408</v>
      </c>
      <c r="AT115" s="111">
        <v>0</v>
      </c>
      <c r="AU115" s="111">
        <v>0</v>
      </c>
      <c r="AV115" s="111"/>
      <c r="AW115" s="111"/>
      <c r="AX115" s="106">
        <v>0</v>
      </c>
      <c r="AY115" s="106">
        <v>0</v>
      </c>
      <c r="AZ115" s="106">
        <v>0</v>
      </c>
      <c r="BA115" s="112">
        <v>0</v>
      </c>
      <c r="BB115" s="108">
        <f t="shared" si="50"/>
        <v>176506.05999999997</v>
      </c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  <c r="IW115" s="15"/>
      <c r="IX115" s="15"/>
      <c r="IY115" s="15"/>
      <c r="IZ115" s="15"/>
      <c r="JA115" s="15"/>
    </row>
    <row r="116" spans="1:261" s="16" customFormat="1" ht="24" customHeight="1" x14ac:dyDescent="0.2">
      <c r="A116" s="27">
        <f t="shared" si="73"/>
        <v>104</v>
      </c>
      <c r="B116" s="29">
        <v>11</v>
      </c>
      <c r="C116" s="30" t="s">
        <v>57</v>
      </c>
      <c r="D116" s="31">
        <v>251</v>
      </c>
      <c r="E116" s="30">
        <v>372</v>
      </c>
      <c r="F116" s="32">
        <v>4</v>
      </c>
      <c r="G116" s="32"/>
      <c r="H116" s="32">
        <v>2068</v>
      </c>
      <c r="I116" s="33" t="s">
        <v>117</v>
      </c>
      <c r="J116" s="33" t="s">
        <v>118</v>
      </c>
      <c r="K116" s="27" t="s">
        <v>58</v>
      </c>
      <c r="L116" s="28">
        <v>42138</v>
      </c>
      <c r="M116" s="28" t="s">
        <v>522</v>
      </c>
      <c r="N116" s="26" t="s">
        <v>527</v>
      </c>
      <c r="O116" s="27">
        <v>13</v>
      </c>
      <c r="P116" s="27">
        <v>20</v>
      </c>
      <c r="Q116" s="27" t="s">
        <v>59</v>
      </c>
      <c r="R116" s="33" t="s">
        <v>114</v>
      </c>
      <c r="S116" s="27">
        <v>15</v>
      </c>
      <c r="T116" s="33" t="s">
        <v>530</v>
      </c>
      <c r="U116" s="27" t="s">
        <v>115</v>
      </c>
      <c r="V116" s="34" t="s">
        <v>116</v>
      </c>
      <c r="W116" s="110">
        <v>8448</v>
      </c>
      <c r="X116" s="111">
        <v>564</v>
      </c>
      <c r="Y116" s="111">
        <v>461.5</v>
      </c>
      <c r="Z116" s="111"/>
      <c r="AA116" s="104">
        <v>290</v>
      </c>
      <c r="AB116" s="105">
        <f t="shared" si="37"/>
        <v>1478.3999999999999</v>
      </c>
      <c r="AC116" s="105">
        <f t="shared" si="38"/>
        <v>253.44</v>
      </c>
      <c r="AD116" s="105">
        <f t="shared" si="25"/>
        <v>718.08</v>
      </c>
      <c r="AE116" s="105">
        <f t="shared" si="2"/>
        <v>168.96</v>
      </c>
      <c r="AF116" s="102">
        <f t="shared" si="39"/>
        <v>101376</v>
      </c>
      <c r="AG116" s="103">
        <f t="shared" si="40"/>
        <v>6768</v>
      </c>
      <c r="AH116" s="103">
        <f t="shared" si="41"/>
        <v>5538</v>
      </c>
      <c r="AI116" s="111"/>
      <c r="AJ116" s="103">
        <f t="shared" si="42"/>
        <v>3480</v>
      </c>
      <c r="AK116" s="103">
        <f t="shared" si="43"/>
        <v>14080.000000000002</v>
      </c>
      <c r="AL116" s="103">
        <f t="shared" si="44"/>
        <v>1408</v>
      </c>
      <c r="AM116" s="111">
        <v>4061.5</v>
      </c>
      <c r="AN116" s="103">
        <f t="shared" si="45"/>
        <v>17740.8</v>
      </c>
      <c r="AO116" s="103">
        <f t="shared" si="46"/>
        <v>3041.2799999999997</v>
      </c>
      <c r="AP116" s="103">
        <f t="shared" si="47"/>
        <v>8616.9600000000009</v>
      </c>
      <c r="AQ116" s="103">
        <f t="shared" si="48"/>
        <v>2027.52</v>
      </c>
      <c r="AR116" s="103"/>
      <c r="AS116" s="103">
        <f t="shared" si="49"/>
        <v>1408</v>
      </c>
      <c r="AT116" s="111">
        <v>0</v>
      </c>
      <c r="AU116" s="111">
        <v>0</v>
      </c>
      <c r="AV116" s="111"/>
      <c r="AW116" s="111"/>
      <c r="AX116" s="106">
        <v>0</v>
      </c>
      <c r="AY116" s="106">
        <v>0</v>
      </c>
      <c r="AZ116" s="106">
        <v>0</v>
      </c>
      <c r="BA116" s="112">
        <v>0</v>
      </c>
      <c r="BB116" s="108">
        <f t="shared" si="50"/>
        <v>169546.05999999997</v>
      </c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  <c r="IV116" s="15"/>
      <c r="IW116" s="15"/>
      <c r="IX116" s="15"/>
      <c r="IY116" s="15"/>
      <c r="IZ116" s="15"/>
      <c r="JA116" s="15"/>
    </row>
    <row r="117" spans="1:261" s="16" customFormat="1" ht="24" customHeight="1" x14ac:dyDescent="0.2">
      <c r="A117" s="27">
        <f t="shared" si="73"/>
        <v>105</v>
      </c>
      <c r="B117" s="29">
        <v>11</v>
      </c>
      <c r="C117" s="30" t="s">
        <v>57</v>
      </c>
      <c r="D117" s="31">
        <v>251</v>
      </c>
      <c r="E117" s="30">
        <v>372</v>
      </c>
      <c r="F117" s="32">
        <v>4</v>
      </c>
      <c r="G117" s="32"/>
      <c r="H117" s="32">
        <v>9</v>
      </c>
      <c r="I117" s="33" t="s">
        <v>63</v>
      </c>
      <c r="J117" s="33"/>
      <c r="K117" s="27"/>
      <c r="L117" s="28"/>
      <c r="M117" s="28" t="s">
        <v>522</v>
      </c>
      <c r="N117" s="26" t="s">
        <v>526</v>
      </c>
      <c r="O117" s="27">
        <v>13</v>
      </c>
      <c r="P117" s="27">
        <v>20</v>
      </c>
      <c r="Q117" s="27" t="s">
        <v>59</v>
      </c>
      <c r="R117" s="33" t="s">
        <v>114</v>
      </c>
      <c r="S117" s="27">
        <v>15</v>
      </c>
      <c r="T117" s="33" t="s">
        <v>530</v>
      </c>
      <c r="U117" s="27" t="s">
        <v>119</v>
      </c>
      <c r="V117" s="34" t="s">
        <v>116</v>
      </c>
      <c r="W117" s="110">
        <v>8448</v>
      </c>
      <c r="X117" s="111">
        <v>564</v>
      </c>
      <c r="Y117" s="111">
        <v>461.5</v>
      </c>
      <c r="Z117" s="111"/>
      <c r="AA117" s="104">
        <v>290</v>
      </c>
      <c r="AB117" s="105">
        <f t="shared" si="37"/>
        <v>1478.3999999999999</v>
      </c>
      <c r="AC117" s="105">
        <f t="shared" si="38"/>
        <v>253.44</v>
      </c>
      <c r="AD117" s="105">
        <f t="shared" si="25"/>
        <v>718.08</v>
      </c>
      <c r="AE117" s="105">
        <f t="shared" si="2"/>
        <v>168.96</v>
      </c>
      <c r="AF117" s="102">
        <f t="shared" si="39"/>
        <v>101376</v>
      </c>
      <c r="AG117" s="103">
        <f t="shared" si="40"/>
        <v>6768</v>
      </c>
      <c r="AH117" s="103">
        <f t="shared" si="41"/>
        <v>5538</v>
      </c>
      <c r="AI117" s="111"/>
      <c r="AJ117" s="103">
        <f t="shared" si="42"/>
        <v>3480</v>
      </c>
      <c r="AK117" s="103">
        <f t="shared" si="43"/>
        <v>14080.000000000002</v>
      </c>
      <c r="AL117" s="103">
        <f t="shared" si="44"/>
        <v>1408</v>
      </c>
      <c r="AM117" s="111">
        <v>4061.5</v>
      </c>
      <c r="AN117" s="103">
        <f t="shared" si="45"/>
        <v>17740.8</v>
      </c>
      <c r="AO117" s="103">
        <f t="shared" si="46"/>
        <v>3041.2799999999997</v>
      </c>
      <c r="AP117" s="103">
        <f t="shared" si="47"/>
        <v>8616.9600000000009</v>
      </c>
      <c r="AQ117" s="103">
        <f t="shared" si="48"/>
        <v>2027.52</v>
      </c>
      <c r="AR117" s="103"/>
      <c r="AS117" s="103">
        <f t="shared" si="49"/>
        <v>1408</v>
      </c>
      <c r="AT117" s="111">
        <v>0</v>
      </c>
      <c r="AU117" s="111">
        <v>0</v>
      </c>
      <c r="AV117" s="111"/>
      <c r="AW117" s="111"/>
      <c r="AX117" s="106">
        <v>0</v>
      </c>
      <c r="AY117" s="106">
        <v>0</v>
      </c>
      <c r="AZ117" s="106">
        <v>0</v>
      </c>
      <c r="BA117" s="112">
        <v>0</v>
      </c>
      <c r="BB117" s="108">
        <f t="shared" si="50"/>
        <v>169546.05999999997</v>
      </c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  <c r="IV117" s="15"/>
      <c r="IW117" s="15"/>
      <c r="IX117" s="15"/>
      <c r="IY117" s="15"/>
      <c r="IZ117" s="15"/>
      <c r="JA117" s="15"/>
    </row>
    <row r="118" spans="1:261" s="16" customFormat="1" ht="24" customHeight="1" x14ac:dyDescent="0.2">
      <c r="A118" s="27">
        <f t="shared" si="73"/>
        <v>106</v>
      </c>
      <c r="B118" s="29">
        <v>11</v>
      </c>
      <c r="C118" s="30" t="s">
        <v>57</v>
      </c>
      <c r="D118" s="31">
        <v>251</v>
      </c>
      <c r="E118" s="30">
        <v>372</v>
      </c>
      <c r="F118" s="32">
        <v>4</v>
      </c>
      <c r="G118" s="32"/>
      <c r="H118" s="32">
        <v>2205</v>
      </c>
      <c r="I118" s="33" t="s">
        <v>120</v>
      </c>
      <c r="J118" s="33" t="s">
        <v>121</v>
      </c>
      <c r="K118" s="27" t="s">
        <v>58</v>
      </c>
      <c r="L118" s="28">
        <v>43481</v>
      </c>
      <c r="M118" s="26" t="s">
        <v>687</v>
      </c>
      <c r="N118" s="26" t="s">
        <v>527</v>
      </c>
      <c r="O118" s="27">
        <v>11</v>
      </c>
      <c r="P118" s="27">
        <v>30</v>
      </c>
      <c r="Q118" s="27" t="s">
        <v>59</v>
      </c>
      <c r="R118" s="33" t="s">
        <v>60</v>
      </c>
      <c r="S118" s="27">
        <v>15</v>
      </c>
      <c r="T118" s="33" t="s">
        <v>530</v>
      </c>
      <c r="U118" s="27" t="s">
        <v>122</v>
      </c>
      <c r="V118" s="34" t="s">
        <v>116</v>
      </c>
      <c r="W118" s="110">
        <v>11987.5</v>
      </c>
      <c r="X118" s="111">
        <v>820</v>
      </c>
      <c r="Y118" s="103">
        <v>675</v>
      </c>
      <c r="Z118" s="111"/>
      <c r="AA118" s="104">
        <v>0</v>
      </c>
      <c r="AB118" s="105">
        <f t="shared" si="37"/>
        <v>2097.8125</v>
      </c>
      <c r="AC118" s="105">
        <f t="shared" si="38"/>
        <v>359.625</v>
      </c>
      <c r="AD118" s="105">
        <f t="shared" si="25"/>
        <v>1018.9375000000001</v>
      </c>
      <c r="AE118" s="105">
        <f t="shared" si="2"/>
        <v>239.75</v>
      </c>
      <c r="AF118" s="102">
        <f t="shared" si="39"/>
        <v>143850</v>
      </c>
      <c r="AG118" s="103">
        <f t="shared" si="40"/>
        <v>9840</v>
      </c>
      <c r="AH118" s="103">
        <f t="shared" si="41"/>
        <v>8100</v>
      </c>
      <c r="AI118" s="111"/>
      <c r="AJ118" s="103">
        <f t="shared" si="42"/>
        <v>0</v>
      </c>
      <c r="AK118" s="103">
        <f t="shared" si="43"/>
        <v>19979.166666666664</v>
      </c>
      <c r="AL118" s="103">
        <f t="shared" si="44"/>
        <v>1997.9166666666665</v>
      </c>
      <c r="AM118" s="111">
        <v>0</v>
      </c>
      <c r="AN118" s="103">
        <f t="shared" si="45"/>
        <v>25173.75</v>
      </c>
      <c r="AO118" s="103">
        <f t="shared" si="46"/>
        <v>4315.5</v>
      </c>
      <c r="AP118" s="103">
        <f t="shared" si="47"/>
        <v>12227.250000000002</v>
      </c>
      <c r="AQ118" s="103">
        <f t="shared" si="48"/>
        <v>2877</v>
      </c>
      <c r="AR118" s="103"/>
      <c r="AS118" s="103">
        <f t="shared" si="49"/>
        <v>1997.9166666666665</v>
      </c>
      <c r="AT118" s="111">
        <v>0</v>
      </c>
      <c r="AU118" s="111">
        <v>0</v>
      </c>
      <c r="AV118" s="111"/>
      <c r="AW118" s="111"/>
      <c r="AX118" s="106">
        <v>0</v>
      </c>
      <c r="AY118" s="106">
        <v>0</v>
      </c>
      <c r="AZ118" s="106">
        <v>0</v>
      </c>
      <c r="BA118" s="112">
        <v>0</v>
      </c>
      <c r="BB118" s="108">
        <f t="shared" si="50"/>
        <v>230358.49999999997</v>
      </c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  <c r="IV118" s="15"/>
      <c r="IW118" s="15"/>
      <c r="IX118" s="15"/>
      <c r="IY118" s="15"/>
      <c r="IZ118" s="15"/>
      <c r="JA118" s="15"/>
    </row>
    <row r="119" spans="1:261" s="16" customFormat="1" ht="24" customHeight="1" x14ac:dyDescent="0.2">
      <c r="A119" s="27">
        <f t="shared" si="73"/>
        <v>107</v>
      </c>
      <c r="B119" s="29">
        <v>11</v>
      </c>
      <c r="C119" s="30" t="s">
        <v>57</v>
      </c>
      <c r="D119" s="31">
        <v>251</v>
      </c>
      <c r="E119" s="30">
        <v>372</v>
      </c>
      <c r="F119" s="32">
        <v>1</v>
      </c>
      <c r="G119" s="32"/>
      <c r="H119" s="32">
        <v>2243</v>
      </c>
      <c r="I119" s="33" t="s">
        <v>123</v>
      </c>
      <c r="J119" s="33" t="s">
        <v>124</v>
      </c>
      <c r="K119" s="27" t="s">
        <v>58</v>
      </c>
      <c r="L119" s="28">
        <v>43892</v>
      </c>
      <c r="M119" s="26" t="s">
        <v>687</v>
      </c>
      <c r="N119" s="26" t="s">
        <v>527</v>
      </c>
      <c r="O119" s="27">
        <v>11</v>
      </c>
      <c r="P119" s="27">
        <v>40</v>
      </c>
      <c r="Q119" s="27" t="s">
        <v>59</v>
      </c>
      <c r="R119" s="33" t="s">
        <v>114</v>
      </c>
      <c r="S119" s="27">
        <v>15</v>
      </c>
      <c r="T119" s="33" t="s">
        <v>530</v>
      </c>
      <c r="U119" s="27" t="s">
        <v>125</v>
      </c>
      <c r="V119" s="34" t="s">
        <v>116</v>
      </c>
      <c r="W119" s="110">
        <v>15983</v>
      </c>
      <c r="X119" s="111">
        <v>1093</v>
      </c>
      <c r="Y119" s="111">
        <v>899</v>
      </c>
      <c r="Z119" s="111"/>
      <c r="AA119" s="104">
        <v>0</v>
      </c>
      <c r="AB119" s="105">
        <f t="shared" si="37"/>
        <v>2797.0249999999996</v>
      </c>
      <c r="AC119" s="105">
        <f t="shared" si="38"/>
        <v>479.49</v>
      </c>
      <c r="AD119" s="105">
        <f t="shared" si="25"/>
        <v>1358.5550000000001</v>
      </c>
      <c r="AE119" s="105">
        <f t="shared" si="2"/>
        <v>319.66000000000003</v>
      </c>
      <c r="AF119" s="102">
        <f t="shared" si="39"/>
        <v>191796</v>
      </c>
      <c r="AG119" s="103">
        <f t="shared" si="40"/>
        <v>13116</v>
      </c>
      <c r="AH119" s="103">
        <f t="shared" si="41"/>
        <v>10788</v>
      </c>
      <c r="AI119" s="111"/>
      <c r="AJ119" s="103">
        <f t="shared" si="42"/>
        <v>0</v>
      </c>
      <c r="AK119" s="103">
        <f t="shared" si="43"/>
        <v>26638.333333333332</v>
      </c>
      <c r="AL119" s="103">
        <f t="shared" si="44"/>
        <v>2663.833333333333</v>
      </c>
      <c r="AM119" s="111">
        <v>0</v>
      </c>
      <c r="AN119" s="103">
        <f t="shared" si="45"/>
        <v>33564.299999999996</v>
      </c>
      <c r="AO119" s="103">
        <f t="shared" si="46"/>
        <v>5753.88</v>
      </c>
      <c r="AP119" s="103">
        <f t="shared" si="47"/>
        <v>16302.66</v>
      </c>
      <c r="AQ119" s="103">
        <f t="shared" si="48"/>
        <v>3835.92</v>
      </c>
      <c r="AR119" s="103"/>
      <c r="AS119" s="103">
        <f t="shared" si="49"/>
        <v>2663.833333333333</v>
      </c>
      <c r="AT119" s="111">
        <v>0</v>
      </c>
      <c r="AU119" s="111">
        <v>0</v>
      </c>
      <c r="AV119" s="111"/>
      <c r="AW119" s="111"/>
      <c r="AX119" s="106">
        <v>0</v>
      </c>
      <c r="AY119" s="106">
        <v>0</v>
      </c>
      <c r="AZ119" s="106">
        <v>0</v>
      </c>
      <c r="BA119" s="112">
        <v>0</v>
      </c>
      <c r="BB119" s="108">
        <f t="shared" si="50"/>
        <v>307122.75999999995</v>
      </c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  <c r="IV119" s="15"/>
      <c r="IW119" s="15"/>
      <c r="IX119" s="15"/>
      <c r="IY119" s="15"/>
      <c r="IZ119" s="15"/>
      <c r="JA119" s="15"/>
    </row>
    <row r="120" spans="1:261" s="16" customFormat="1" ht="24" customHeight="1" x14ac:dyDescent="0.2">
      <c r="A120" s="27">
        <f t="shared" si="73"/>
        <v>108</v>
      </c>
      <c r="B120" s="29">
        <v>11</v>
      </c>
      <c r="C120" s="30" t="s">
        <v>57</v>
      </c>
      <c r="D120" s="31">
        <v>251</v>
      </c>
      <c r="E120" s="30">
        <v>372</v>
      </c>
      <c r="F120" s="32">
        <v>1</v>
      </c>
      <c r="G120" s="32"/>
      <c r="H120" s="32">
        <v>2244</v>
      </c>
      <c r="I120" s="33" t="s">
        <v>126</v>
      </c>
      <c r="J120" s="33" t="s">
        <v>127</v>
      </c>
      <c r="K120" s="27" t="s">
        <v>68</v>
      </c>
      <c r="L120" s="28">
        <v>43892</v>
      </c>
      <c r="M120" s="26" t="s">
        <v>687</v>
      </c>
      <c r="N120" s="26" t="s">
        <v>527</v>
      </c>
      <c r="O120" s="27">
        <v>11</v>
      </c>
      <c r="P120" s="27">
        <v>40</v>
      </c>
      <c r="Q120" s="27" t="s">
        <v>59</v>
      </c>
      <c r="R120" s="33" t="s">
        <v>114</v>
      </c>
      <c r="S120" s="27">
        <v>15</v>
      </c>
      <c r="T120" s="33" t="s">
        <v>530</v>
      </c>
      <c r="U120" s="27" t="s">
        <v>125</v>
      </c>
      <c r="V120" s="34" t="s">
        <v>116</v>
      </c>
      <c r="W120" s="110">
        <v>15983</v>
      </c>
      <c r="X120" s="111">
        <v>1093</v>
      </c>
      <c r="Y120" s="111">
        <v>899</v>
      </c>
      <c r="Z120" s="111"/>
      <c r="AA120" s="104">
        <v>0</v>
      </c>
      <c r="AB120" s="105">
        <f t="shared" si="37"/>
        <v>2797.0249999999996</v>
      </c>
      <c r="AC120" s="105">
        <f t="shared" si="38"/>
        <v>479.49</v>
      </c>
      <c r="AD120" s="105">
        <f t="shared" si="25"/>
        <v>1358.5550000000001</v>
      </c>
      <c r="AE120" s="105">
        <f t="shared" si="2"/>
        <v>319.66000000000003</v>
      </c>
      <c r="AF120" s="102">
        <f t="shared" si="39"/>
        <v>191796</v>
      </c>
      <c r="AG120" s="103">
        <f t="shared" si="40"/>
        <v>13116</v>
      </c>
      <c r="AH120" s="103">
        <f t="shared" si="41"/>
        <v>10788</v>
      </c>
      <c r="AI120" s="111"/>
      <c r="AJ120" s="103">
        <f t="shared" si="42"/>
        <v>0</v>
      </c>
      <c r="AK120" s="103">
        <f t="shared" si="43"/>
        <v>26638.333333333332</v>
      </c>
      <c r="AL120" s="103">
        <f t="shared" si="44"/>
        <v>2663.833333333333</v>
      </c>
      <c r="AM120" s="111">
        <v>0</v>
      </c>
      <c r="AN120" s="103">
        <f t="shared" si="45"/>
        <v>33564.299999999996</v>
      </c>
      <c r="AO120" s="103">
        <f t="shared" si="46"/>
        <v>5753.88</v>
      </c>
      <c r="AP120" s="103">
        <f t="shared" si="47"/>
        <v>16302.66</v>
      </c>
      <c r="AQ120" s="103">
        <f t="shared" si="48"/>
        <v>3835.92</v>
      </c>
      <c r="AR120" s="103"/>
      <c r="AS120" s="103">
        <f t="shared" si="49"/>
        <v>2663.833333333333</v>
      </c>
      <c r="AT120" s="111">
        <v>0</v>
      </c>
      <c r="AU120" s="111">
        <v>0</v>
      </c>
      <c r="AV120" s="111"/>
      <c r="AW120" s="111"/>
      <c r="AX120" s="106">
        <v>0</v>
      </c>
      <c r="AY120" s="106">
        <v>0</v>
      </c>
      <c r="AZ120" s="106">
        <v>0</v>
      </c>
      <c r="BA120" s="112">
        <v>0</v>
      </c>
      <c r="BB120" s="108">
        <f t="shared" si="50"/>
        <v>307122.75999999995</v>
      </c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  <c r="IV120" s="15"/>
      <c r="IW120" s="15"/>
      <c r="IX120" s="15"/>
      <c r="IY120" s="15"/>
      <c r="IZ120" s="15"/>
      <c r="JA120" s="15"/>
    </row>
    <row r="121" spans="1:261" s="16" customFormat="1" ht="24" customHeight="1" x14ac:dyDescent="0.2">
      <c r="A121" s="27">
        <f t="shared" si="73"/>
        <v>109</v>
      </c>
      <c r="B121" s="29">
        <v>11</v>
      </c>
      <c r="C121" s="30" t="s">
        <v>57</v>
      </c>
      <c r="D121" s="31">
        <v>251</v>
      </c>
      <c r="E121" s="30">
        <v>372</v>
      </c>
      <c r="F121" s="32">
        <v>1</v>
      </c>
      <c r="G121" s="32"/>
      <c r="H121" s="32">
        <v>2173</v>
      </c>
      <c r="I121" s="33" t="s">
        <v>128</v>
      </c>
      <c r="J121" s="33" t="s">
        <v>129</v>
      </c>
      <c r="K121" s="27" t="s">
        <v>58</v>
      </c>
      <c r="L121" s="28">
        <v>43451</v>
      </c>
      <c r="M121" s="26" t="s">
        <v>687</v>
      </c>
      <c r="N121" s="26" t="s">
        <v>527</v>
      </c>
      <c r="O121" s="27">
        <v>7</v>
      </c>
      <c r="P121" s="27">
        <v>40</v>
      </c>
      <c r="Q121" s="27" t="s">
        <v>59</v>
      </c>
      <c r="R121" s="33" t="s">
        <v>60</v>
      </c>
      <c r="S121" s="27">
        <v>15</v>
      </c>
      <c r="T121" s="33" t="s">
        <v>530</v>
      </c>
      <c r="U121" s="27" t="s">
        <v>130</v>
      </c>
      <c r="V121" s="34" t="s">
        <v>116</v>
      </c>
      <c r="W121" s="110">
        <v>13806</v>
      </c>
      <c r="X121" s="111">
        <v>926</v>
      </c>
      <c r="Y121" s="111">
        <v>850</v>
      </c>
      <c r="Z121" s="111"/>
      <c r="AA121" s="104">
        <v>0</v>
      </c>
      <c r="AB121" s="105">
        <f t="shared" si="37"/>
        <v>2416.0499999999997</v>
      </c>
      <c r="AC121" s="105">
        <f t="shared" si="38"/>
        <v>414.18</v>
      </c>
      <c r="AD121" s="105">
        <f t="shared" si="25"/>
        <v>1173.51</v>
      </c>
      <c r="AE121" s="105">
        <f t="shared" si="2"/>
        <v>276.12</v>
      </c>
      <c r="AF121" s="102">
        <f t="shared" si="39"/>
        <v>165672</v>
      </c>
      <c r="AG121" s="103">
        <f t="shared" si="40"/>
        <v>11112</v>
      </c>
      <c r="AH121" s="103">
        <f t="shared" si="41"/>
        <v>10200</v>
      </c>
      <c r="AI121" s="111"/>
      <c r="AJ121" s="103">
        <f t="shared" si="42"/>
        <v>0</v>
      </c>
      <c r="AK121" s="103">
        <f t="shared" si="43"/>
        <v>23010</v>
      </c>
      <c r="AL121" s="103">
        <f t="shared" si="44"/>
        <v>2301</v>
      </c>
      <c r="AM121" s="111">
        <v>0</v>
      </c>
      <c r="AN121" s="103">
        <f t="shared" si="45"/>
        <v>28992.6</v>
      </c>
      <c r="AO121" s="103">
        <f t="shared" si="46"/>
        <v>4970.16</v>
      </c>
      <c r="AP121" s="103">
        <f t="shared" si="47"/>
        <v>14082.119999999999</v>
      </c>
      <c r="AQ121" s="103">
        <f t="shared" si="48"/>
        <v>3313.44</v>
      </c>
      <c r="AR121" s="103"/>
      <c r="AS121" s="103">
        <f t="shared" si="49"/>
        <v>2301</v>
      </c>
      <c r="AT121" s="111">
        <v>0</v>
      </c>
      <c r="AU121" s="111">
        <v>0</v>
      </c>
      <c r="AV121" s="111"/>
      <c r="AW121" s="111"/>
      <c r="AX121" s="106">
        <v>0</v>
      </c>
      <c r="AY121" s="106">
        <v>0</v>
      </c>
      <c r="AZ121" s="106">
        <v>0</v>
      </c>
      <c r="BA121" s="112">
        <v>0</v>
      </c>
      <c r="BB121" s="108">
        <f t="shared" si="50"/>
        <v>265954.32</v>
      </c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5"/>
      <c r="IV121" s="15"/>
      <c r="IW121" s="15"/>
      <c r="IX121" s="15"/>
      <c r="IY121" s="15"/>
      <c r="IZ121" s="15"/>
      <c r="JA121" s="15"/>
    </row>
    <row r="122" spans="1:261" s="16" customFormat="1" ht="24" customHeight="1" x14ac:dyDescent="0.2">
      <c r="A122" s="27">
        <f t="shared" si="73"/>
        <v>110</v>
      </c>
      <c r="B122" s="29">
        <v>11</v>
      </c>
      <c r="C122" s="30" t="s">
        <v>57</v>
      </c>
      <c r="D122" s="31">
        <v>251</v>
      </c>
      <c r="E122" s="30">
        <v>372</v>
      </c>
      <c r="F122" s="32">
        <v>4</v>
      </c>
      <c r="G122" s="32"/>
      <c r="H122" s="32">
        <v>1875</v>
      </c>
      <c r="I122" s="33" t="s">
        <v>131</v>
      </c>
      <c r="J122" s="33" t="s">
        <v>132</v>
      </c>
      <c r="K122" s="27" t="s">
        <v>58</v>
      </c>
      <c r="L122" s="28">
        <v>40253</v>
      </c>
      <c r="M122" s="28" t="s">
        <v>522</v>
      </c>
      <c r="N122" s="26" t="s">
        <v>527</v>
      </c>
      <c r="O122" s="27">
        <v>6</v>
      </c>
      <c r="P122" s="27">
        <v>50</v>
      </c>
      <c r="Q122" s="27" t="s">
        <v>96</v>
      </c>
      <c r="R122" s="33" t="s">
        <v>114</v>
      </c>
      <c r="S122" s="27">
        <v>15</v>
      </c>
      <c r="T122" s="33" t="s">
        <v>530</v>
      </c>
      <c r="U122" s="27" t="s">
        <v>133</v>
      </c>
      <c r="V122" s="34" t="s">
        <v>116</v>
      </c>
      <c r="W122" s="110">
        <v>13308</v>
      </c>
      <c r="X122" s="111">
        <v>915</v>
      </c>
      <c r="Y122" s="111">
        <v>836</v>
      </c>
      <c r="Z122" s="111"/>
      <c r="AA122" s="104">
        <v>435</v>
      </c>
      <c r="AB122" s="105">
        <f t="shared" si="37"/>
        <v>2328.8999999999996</v>
      </c>
      <c r="AC122" s="105">
        <f t="shared" si="38"/>
        <v>399.24</v>
      </c>
      <c r="AD122" s="105">
        <f t="shared" si="25"/>
        <v>1131.18</v>
      </c>
      <c r="AE122" s="105">
        <f t="shared" si="2"/>
        <v>266.16000000000003</v>
      </c>
      <c r="AF122" s="102">
        <f t="shared" si="39"/>
        <v>159696</v>
      </c>
      <c r="AG122" s="103">
        <f t="shared" si="40"/>
        <v>10980</v>
      </c>
      <c r="AH122" s="103">
        <f t="shared" si="41"/>
        <v>10032</v>
      </c>
      <c r="AI122" s="111"/>
      <c r="AJ122" s="103">
        <f t="shared" si="42"/>
        <v>5220</v>
      </c>
      <c r="AK122" s="103">
        <f t="shared" si="43"/>
        <v>22180</v>
      </c>
      <c r="AL122" s="103">
        <f t="shared" si="44"/>
        <v>2218</v>
      </c>
      <c r="AM122" s="111">
        <v>6329</v>
      </c>
      <c r="AN122" s="103">
        <f t="shared" si="45"/>
        <v>27946.799999999996</v>
      </c>
      <c r="AO122" s="103">
        <f t="shared" si="46"/>
        <v>4790.88</v>
      </c>
      <c r="AP122" s="103">
        <f t="shared" si="47"/>
        <v>13574.16</v>
      </c>
      <c r="AQ122" s="103">
        <f t="shared" si="48"/>
        <v>3193.92</v>
      </c>
      <c r="AR122" s="103"/>
      <c r="AS122" s="103">
        <f t="shared" si="49"/>
        <v>2218</v>
      </c>
      <c r="AT122" s="111">
        <v>0</v>
      </c>
      <c r="AU122" s="111">
        <v>0</v>
      </c>
      <c r="AV122" s="111"/>
      <c r="AW122" s="111"/>
      <c r="AX122" s="106">
        <v>0</v>
      </c>
      <c r="AY122" s="106">
        <v>0</v>
      </c>
      <c r="AZ122" s="106">
        <v>0</v>
      </c>
      <c r="BA122" s="112">
        <v>0</v>
      </c>
      <c r="BB122" s="108">
        <f t="shared" si="50"/>
        <v>268378.75999999995</v>
      </c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5"/>
      <c r="IV122" s="15"/>
      <c r="IW122" s="15"/>
      <c r="IX122" s="15"/>
      <c r="IY122" s="15"/>
      <c r="IZ122" s="15"/>
      <c r="JA122" s="15"/>
    </row>
    <row r="123" spans="1:261" s="16" customFormat="1" ht="24" customHeight="1" x14ac:dyDescent="0.2">
      <c r="A123" s="27">
        <f t="shared" si="73"/>
        <v>111</v>
      </c>
      <c r="B123" s="29">
        <v>11</v>
      </c>
      <c r="C123" s="30" t="s">
        <v>57</v>
      </c>
      <c r="D123" s="31">
        <v>251</v>
      </c>
      <c r="E123" s="30">
        <v>372</v>
      </c>
      <c r="F123" s="32">
        <v>4</v>
      </c>
      <c r="G123" s="32"/>
      <c r="H123" s="32">
        <v>1931</v>
      </c>
      <c r="I123" s="33" t="s">
        <v>134</v>
      </c>
      <c r="J123" s="33" t="s">
        <v>135</v>
      </c>
      <c r="K123" s="27" t="s">
        <v>58</v>
      </c>
      <c r="L123" s="28">
        <v>40832</v>
      </c>
      <c r="M123" s="28" t="s">
        <v>522</v>
      </c>
      <c r="N123" s="26" t="s">
        <v>527</v>
      </c>
      <c r="O123" s="27">
        <v>6</v>
      </c>
      <c r="P123" s="27">
        <v>50</v>
      </c>
      <c r="Q123" s="27" t="s">
        <v>96</v>
      </c>
      <c r="R123" s="33" t="s">
        <v>114</v>
      </c>
      <c r="S123" s="27">
        <v>15</v>
      </c>
      <c r="T123" s="33" t="s">
        <v>530</v>
      </c>
      <c r="U123" s="27" t="s">
        <v>133</v>
      </c>
      <c r="V123" s="34" t="s">
        <v>116</v>
      </c>
      <c r="W123" s="110">
        <v>13308</v>
      </c>
      <c r="X123" s="111">
        <v>915</v>
      </c>
      <c r="Y123" s="111">
        <v>836</v>
      </c>
      <c r="Z123" s="111"/>
      <c r="AA123" s="104">
        <v>435</v>
      </c>
      <c r="AB123" s="105">
        <f t="shared" si="37"/>
        <v>2328.8999999999996</v>
      </c>
      <c r="AC123" s="105">
        <f t="shared" si="38"/>
        <v>399.24</v>
      </c>
      <c r="AD123" s="105">
        <f t="shared" si="25"/>
        <v>1131.18</v>
      </c>
      <c r="AE123" s="105">
        <f t="shared" si="2"/>
        <v>266.16000000000003</v>
      </c>
      <c r="AF123" s="102">
        <f t="shared" si="39"/>
        <v>159696</v>
      </c>
      <c r="AG123" s="103">
        <f t="shared" si="40"/>
        <v>10980</v>
      </c>
      <c r="AH123" s="103">
        <f t="shared" si="41"/>
        <v>10032</v>
      </c>
      <c r="AI123" s="111"/>
      <c r="AJ123" s="103">
        <f t="shared" si="42"/>
        <v>5220</v>
      </c>
      <c r="AK123" s="103">
        <f t="shared" si="43"/>
        <v>22180</v>
      </c>
      <c r="AL123" s="103">
        <f t="shared" si="44"/>
        <v>2218</v>
      </c>
      <c r="AM123" s="111">
        <v>6329</v>
      </c>
      <c r="AN123" s="103">
        <f t="shared" si="45"/>
        <v>27946.799999999996</v>
      </c>
      <c r="AO123" s="103">
        <f t="shared" si="46"/>
        <v>4790.88</v>
      </c>
      <c r="AP123" s="103">
        <f t="shared" si="47"/>
        <v>13574.16</v>
      </c>
      <c r="AQ123" s="103">
        <f t="shared" si="48"/>
        <v>3193.92</v>
      </c>
      <c r="AR123" s="103"/>
      <c r="AS123" s="103">
        <f t="shared" si="49"/>
        <v>2218</v>
      </c>
      <c r="AT123" s="111">
        <v>0</v>
      </c>
      <c r="AU123" s="111">
        <v>0</v>
      </c>
      <c r="AV123" s="111"/>
      <c r="AW123" s="111"/>
      <c r="AX123" s="106">
        <v>0</v>
      </c>
      <c r="AY123" s="106">
        <v>0</v>
      </c>
      <c r="AZ123" s="106">
        <v>0</v>
      </c>
      <c r="BA123" s="112">
        <v>0</v>
      </c>
      <c r="BB123" s="108">
        <f t="shared" si="50"/>
        <v>268378.75999999995</v>
      </c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  <c r="IT123" s="15"/>
      <c r="IU123" s="15"/>
      <c r="IV123" s="15"/>
      <c r="IW123" s="15"/>
      <c r="IX123" s="15"/>
      <c r="IY123" s="15"/>
      <c r="IZ123" s="15"/>
      <c r="JA123" s="15"/>
    </row>
    <row r="124" spans="1:261" s="16" customFormat="1" ht="24" customHeight="1" x14ac:dyDescent="0.2">
      <c r="A124" s="27">
        <f t="shared" si="73"/>
        <v>112</v>
      </c>
      <c r="B124" s="29">
        <v>11</v>
      </c>
      <c r="C124" s="30" t="s">
        <v>57</v>
      </c>
      <c r="D124" s="31">
        <v>251</v>
      </c>
      <c r="E124" s="30">
        <v>372</v>
      </c>
      <c r="F124" s="32">
        <v>4</v>
      </c>
      <c r="G124" s="32"/>
      <c r="H124" s="32">
        <v>1938</v>
      </c>
      <c r="I124" s="33" t="s">
        <v>136</v>
      </c>
      <c r="J124" s="33" t="s">
        <v>137</v>
      </c>
      <c r="K124" s="27" t="s">
        <v>58</v>
      </c>
      <c r="L124" s="28">
        <v>40948</v>
      </c>
      <c r="M124" s="28" t="s">
        <v>522</v>
      </c>
      <c r="N124" s="26" t="s">
        <v>527</v>
      </c>
      <c r="O124" s="27">
        <v>6</v>
      </c>
      <c r="P124" s="27">
        <v>35</v>
      </c>
      <c r="Q124" s="27" t="s">
        <v>96</v>
      </c>
      <c r="R124" s="33" t="s">
        <v>114</v>
      </c>
      <c r="S124" s="27">
        <v>15</v>
      </c>
      <c r="T124" s="33" t="s">
        <v>530</v>
      </c>
      <c r="U124" s="27" t="s">
        <v>133</v>
      </c>
      <c r="V124" s="34" t="s">
        <v>116</v>
      </c>
      <c r="W124" s="110">
        <v>11644.5</v>
      </c>
      <c r="X124" s="111">
        <v>801</v>
      </c>
      <c r="Y124" s="111">
        <v>732</v>
      </c>
      <c r="Z124" s="111"/>
      <c r="AA124" s="104">
        <v>290</v>
      </c>
      <c r="AB124" s="105">
        <f t="shared" si="37"/>
        <v>2037.7874999999999</v>
      </c>
      <c r="AC124" s="105">
        <f t="shared" si="38"/>
        <v>349.33499999999998</v>
      </c>
      <c r="AD124" s="105">
        <f t="shared" si="25"/>
        <v>989.78250000000003</v>
      </c>
      <c r="AE124" s="105">
        <f t="shared" si="2"/>
        <v>232.89000000000001</v>
      </c>
      <c r="AF124" s="102">
        <f t="shared" si="39"/>
        <v>139734</v>
      </c>
      <c r="AG124" s="103">
        <f t="shared" si="40"/>
        <v>9612</v>
      </c>
      <c r="AH124" s="103">
        <f t="shared" si="41"/>
        <v>8784</v>
      </c>
      <c r="AI124" s="111"/>
      <c r="AJ124" s="103">
        <f t="shared" si="42"/>
        <v>3480</v>
      </c>
      <c r="AK124" s="103">
        <f t="shared" si="43"/>
        <v>19407.5</v>
      </c>
      <c r="AL124" s="103">
        <f t="shared" si="44"/>
        <v>1940.75</v>
      </c>
      <c r="AM124" s="111">
        <v>6098.5</v>
      </c>
      <c r="AN124" s="103">
        <f t="shared" si="45"/>
        <v>24453.449999999997</v>
      </c>
      <c r="AO124" s="103">
        <f t="shared" si="46"/>
        <v>4192.0199999999995</v>
      </c>
      <c r="AP124" s="103">
        <f t="shared" si="47"/>
        <v>11877.39</v>
      </c>
      <c r="AQ124" s="103">
        <f t="shared" si="48"/>
        <v>2794.6800000000003</v>
      </c>
      <c r="AR124" s="103"/>
      <c r="AS124" s="103">
        <f t="shared" si="49"/>
        <v>1940.75</v>
      </c>
      <c r="AT124" s="111">
        <v>0</v>
      </c>
      <c r="AU124" s="111">
        <v>0</v>
      </c>
      <c r="AV124" s="111"/>
      <c r="AW124" s="111"/>
      <c r="AX124" s="106">
        <v>0</v>
      </c>
      <c r="AY124" s="106">
        <v>0</v>
      </c>
      <c r="AZ124" s="106">
        <v>0</v>
      </c>
      <c r="BA124" s="112">
        <v>0</v>
      </c>
      <c r="BB124" s="108">
        <f t="shared" si="50"/>
        <v>234315.03999999998</v>
      </c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  <c r="IT124" s="15"/>
      <c r="IU124" s="15"/>
      <c r="IV124" s="15"/>
      <c r="IW124" s="15"/>
      <c r="IX124" s="15"/>
      <c r="IY124" s="15"/>
      <c r="IZ124" s="15"/>
      <c r="JA124" s="15"/>
    </row>
    <row r="125" spans="1:261" s="16" customFormat="1" ht="24" customHeight="1" x14ac:dyDescent="0.2">
      <c r="A125" s="27">
        <f t="shared" si="73"/>
        <v>113</v>
      </c>
      <c r="B125" s="29">
        <v>11</v>
      </c>
      <c r="C125" s="30" t="s">
        <v>57</v>
      </c>
      <c r="D125" s="31">
        <v>251</v>
      </c>
      <c r="E125" s="30">
        <v>372</v>
      </c>
      <c r="F125" s="32">
        <v>4</v>
      </c>
      <c r="G125" s="32"/>
      <c r="H125" s="32">
        <v>240</v>
      </c>
      <c r="I125" s="33" t="s">
        <v>138</v>
      </c>
      <c r="J125" s="33" t="s">
        <v>139</v>
      </c>
      <c r="K125" s="27" t="s">
        <v>58</v>
      </c>
      <c r="L125" s="28">
        <v>34024</v>
      </c>
      <c r="M125" s="28" t="s">
        <v>522</v>
      </c>
      <c r="N125" s="26" t="s">
        <v>527</v>
      </c>
      <c r="O125" s="27">
        <v>6</v>
      </c>
      <c r="P125" s="27">
        <v>35</v>
      </c>
      <c r="Q125" s="27" t="s">
        <v>96</v>
      </c>
      <c r="R125" s="33" t="s">
        <v>114</v>
      </c>
      <c r="S125" s="27">
        <v>15</v>
      </c>
      <c r="T125" s="33" t="s">
        <v>530</v>
      </c>
      <c r="U125" s="27" t="s">
        <v>140</v>
      </c>
      <c r="V125" s="34" t="s">
        <v>116</v>
      </c>
      <c r="W125" s="110">
        <v>11644.5</v>
      </c>
      <c r="X125" s="111">
        <v>801</v>
      </c>
      <c r="Y125" s="111">
        <v>732</v>
      </c>
      <c r="Z125" s="111"/>
      <c r="AA125" s="104">
        <v>878.46220000000005</v>
      </c>
      <c r="AB125" s="105">
        <f t="shared" si="37"/>
        <v>2037.7874999999999</v>
      </c>
      <c r="AC125" s="105">
        <f t="shared" si="38"/>
        <v>349.33499999999998</v>
      </c>
      <c r="AD125" s="105">
        <f t="shared" si="25"/>
        <v>989.78250000000003</v>
      </c>
      <c r="AE125" s="105">
        <f t="shared" si="2"/>
        <v>232.89000000000001</v>
      </c>
      <c r="AF125" s="102">
        <f t="shared" si="39"/>
        <v>139734</v>
      </c>
      <c r="AG125" s="103">
        <f t="shared" si="40"/>
        <v>9612</v>
      </c>
      <c r="AH125" s="103">
        <f t="shared" si="41"/>
        <v>8784</v>
      </c>
      <c r="AI125" s="111"/>
      <c r="AJ125" s="103">
        <f t="shared" si="42"/>
        <v>10541.546400000001</v>
      </c>
      <c r="AK125" s="103">
        <f t="shared" si="43"/>
        <v>19407.5</v>
      </c>
      <c r="AL125" s="103">
        <f t="shared" si="44"/>
        <v>1940.75</v>
      </c>
      <c r="AM125" s="111">
        <v>5538</v>
      </c>
      <c r="AN125" s="103">
        <f t="shared" si="45"/>
        <v>24453.449999999997</v>
      </c>
      <c r="AO125" s="103">
        <f t="shared" si="46"/>
        <v>4192.0199999999995</v>
      </c>
      <c r="AP125" s="103">
        <f t="shared" si="47"/>
        <v>11877.39</v>
      </c>
      <c r="AQ125" s="103">
        <f t="shared" si="48"/>
        <v>2794.6800000000003</v>
      </c>
      <c r="AR125" s="103"/>
      <c r="AS125" s="103">
        <f t="shared" si="49"/>
        <v>1940.75</v>
      </c>
      <c r="AT125" s="111">
        <v>0</v>
      </c>
      <c r="AU125" s="111">
        <v>0</v>
      </c>
      <c r="AV125" s="111"/>
      <c r="AW125" s="111"/>
      <c r="AX125" s="106">
        <v>0</v>
      </c>
      <c r="AY125" s="106">
        <v>0</v>
      </c>
      <c r="AZ125" s="106">
        <v>0</v>
      </c>
      <c r="BA125" s="112">
        <v>0</v>
      </c>
      <c r="BB125" s="108">
        <f t="shared" si="50"/>
        <v>240816.08639999997</v>
      </c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  <c r="IT125" s="15"/>
      <c r="IU125" s="15"/>
      <c r="IV125" s="15"/>
      <c r="IW125" s="15"/>
      <c r="IX125" s="15"/>
      <c r="IY125" s="15"/>
      <c r="IZ125" s="15"/>
      <c r="JA125" s="15"/>
    </row>
    <row r="126" spans="1:261" s="16" customFormat="1" ht="24" customHeight="1" x14ac:dyDescent="0.2">
      <c r="A126" s="27">
        <f t="shared" si="73"/>
        <v>114</v>
      </c>
      <c r="B126" s="29">
        <v>11</v>
      </c>
      <c r="C126" s="30" t="s">
        <v>57</v>
      </c>
      <c r="D126" s="31">
        <v>251</v>
      </c>
      <c r="E126" s="30">
        <v>372</v>
      </c>
      <c r="F126" s="32">
        <v>4</v>
      </c>
      <c r="G126" s="32"/>
      <c r="H126" s="32">
        <v>1271</v>
      </c>
      <c r="I126" s="33" t="s">
        <v>141</v>
      </c>
      <c r="J126" s="33" t="s">
        <v>142</v>
      </c>
      <c r="K126" s="27" t="s">
        <v>58</v>
      </c>
      <c r="L126" s="28">
        <v>35373</v>
      </c>
      <c r="M126" s="28" t="s">
        <v>522</v>
      </c>
      <c r="N126" s="26" t="s">
        <v>527</v>
      </c>
      <c r="O126" s="27">
        <v>6</v>
      </c>
      <c r="P126" s="27">
        <v>35</v>
      </c>
      <c r="Q126" s="27" t="s">
        <v>96</v>
      </c>
      <c r="R126" s="33" t="s">
        <v>114</v>
      </c>
      <c r="S126" s="27">
        <v>15</v>
      </c>
      <c r="T126" s="33" t="s">
        <v>530</v>
      </c>
      <c r="U126" s="27" t="s">
        <v>140</v>
      </c>
      <c r="V126" s="34" t="s">
        <v>116</v>
      </c>
      <c r="W126" s="110">
        <v>11644.5</v>
      </c>
      <c r="X126" s="111">
        <v>801</v>
      </c>
      <c r="Y126" s="111">
        <v>732</v>
      </c>
      <c r="Z126" s="111"/>
      <c r="AA126" s="104">
        <v>870</v>
      </c>
      <c r="AB126" s="105">
        <f t="shared" si="37"/>
        <v>2037.7874999999999</v>
      </c>
      <c r="AC126" s="105">
        <f t="shared" si="38"/>
        <v>349.33499999999998</v>
      </c>
      <c r="AD126" s="105">
        <f t="shared" si="25"/>
        <v>989.78250000000003</v>
      </c>
      <c r="AE126" s="105">
        <f t="shared" si="2"/>
        <v>232.89000000000001</v>
      </c>
      <c r="AF126" s="102">
        <f t="shared" si="39"/>
        <v>139734</v>
      </c>
      <c r="AG126" s="103">
        <f t="shared" si="40"/>
        <v>9612</v>
      </c>
      <c r="AH126" s="103">
        <f t="shared" si="41"/>
        <v>8784</v>
      </c>
      <c r="AI126" s="111"/>
      <c r="AJ126" s="103">
        <f t="shared" si="42"/>
        <v>10440</v>
      </c>
      <c r="AK126" s="103">
        <f t="shared" si="43"/>
        <v>19407.5</v>
      </c>
      <c r="AL126" s="103">
        <f t="shared" si="44"/>
        <v>1940.75</v>
      </c>
      <c r="AM126" s="111">
        <v>5538</v>
      </c>
      <c r="AN126" s="103">
        <f t="shared" si="45"/>
        <v>24453.449999999997</v>
      </c>
      <c r="AO126" s="103">
        <f t="shared" si="46"/>
        <v>4192.0199999999995</v>
      </c>
      <c r="AP126" s="103">
        <f t="shared" si="47"/>
        <v>11877.39</v>
      </c>
      <c r="AQ126" s="103">
        <f t="shared" si="48"/>
        <v>2794.6800000000003</v>
      </c>
      <c r="AR126" s="103"/>
      <c r="AS126" s="103">
        <f t="shared" si="49"/>
        <v>1940.75</v>
      </c>
      <c r="AT126" s="111">
        <v>0</v>
      </c>
      <c r="AU126" s="111">
        <v>0</v>
      </c>
      <c r="AV126" s="111"/>
      <c r="AW126" s="111"/>
      <c r="AX126" s="106">
        <v>0</v>
      </c>
      <c r="AY126" s="106">
        <v>0</v>
      </c>
      <c r="AZ126" s="106">
        <v>0</v>
      </c>
      <c r="BA126" s="112">
        <v>0</v>
      </c>
      <c r="BB126" s="108">
        <f t="shared" si="50"/>
        <v>240714.53999999998</v>
      </c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</row>
    <row r="127" spans="1:261" s="16" customFormat="1" ht="24" customHeight="1" x14ac:dyDescent="0.2">
      <c r="A127" s="27">
        <f t="shared" si="73"/>
        <v>115</v>
      </c>
      <c r="B127" s="29">
        <v>11</v>
      </c>
      <c r="C127" s="30" t="s">
        <v>57</v>
      </c>
      <c r="D127" s="31">
        <v>251</v>
      </c>
      <c r="E127" s="30">
        <v>372</v>
      </c>
      <c r="F127" s="32">
        <v>4</v>
      </c>
      <c r="G127" s="32"/>
      <c r="H127" s="32">
        <v>1864</v>
      </c>
      <c r="I127" s="33" t="s">
        <v>143</v>
      </c>
      <c r="J127" s="33" t="s">
        <v>144</v>
      </c>
      <c r="K127" s="27" t="s">
        <v>58</v>
      </c>
      <c r="L127" s="28">
        <v>40010</v>
      </c>
      <c r="M127" s="28" t="s">
        <v>522</v>
      </c>
      <c r="N127" s="26" t="s">
        <v>527</v>
      </c>
      <c r="O127" s="27">
        <v>6</v>
      </c>
      <c r="P127" s="27">
        <v>35</v>
      </c>
      <c r="Q127" s="27" t="s">
        <v>96</v>
      </c>
      <c r="R127" s="33" t="s">
        <v>114</v>
      </c>
      <c r="S127" s="27">
        <v>15</v>
      </c>
      <c r="T127" s="33" t="s">
        <v>530</v>
      </c>
      <c r="U127" s="27" t="s">
        <v>140</v>
      </c>
      <c r="V127" s="34" t="s">
        <v>116</v>
      </c>
      <c r="W127" s="110">
        <v>11644.5</v>
      </c>
      <c r="X127" s="111">
        <v>801</v>
      </c>
      <c r="Y127" s="111">
        <v>732</v>
      </c>
      <c r="Z127" s="111"/>
      <c r="AA127" s="104">
        <v>435</v>
      </c>
      <c r="AB127" s="105">
        <f t="shared" si="37"/>
        <v>2037.7874999999999</v>
      </c>
      <c r="AC127" s="105">
        <f t="shared" si="38"/>
        <v>349.33499999999998</v>
      </c>
      <c r="AD127" s="105">
        <f t="shared" si="25"/>
        <v>989.78250000000003</v>
      </c>
      <c r="AE127" s="105">
        <f t="shared" si="2"/>
        <v>232.89000000000001</v>
      </c>
      <c r="AF127" s="102">
        <f t="shared" si="39"/>
        <v>139734</v>
      </c>
      <c r="AG127" s="103">
        <f t="shared" si="40"/>
        <v>9612</v>
      </c>
      <c r="AH127" s="103">
        <f t="shared" si="41"/>
        <v>8784</v>
      </c>
      <c r="AI127" s="111"/>
      <c r="AJ127" s="103">
        <f t="shared" si="42"/>
        <v>5220</v>
      </c>
      <c r="AK127" s="103">
        <f t="shared" si="43"/>
        <v>19407.5</v>
      </c>
      <c r="AL127" s="103">
        <f t="shared" si="44"/>
        <v>1940.75</v>
      </c>
      <c r="AM127" s="111">
        <v>5538</v>
      </c>
      <c r="AN127" s="103">
        <f t="shared" si="45"/>
        <v>24453.449999999997</v>
      </c>
      <c r="AO127" s="103">
        <f t="shared" si="46"/>
        <v>4192.0199999999995</v>
      </c>
      <c r="AP127" s="103">
        <f t="shared" si="47"/>
        <v>11877.39</v>
      </c>
      <c r="AQ127" s="103">
        <f t="shared" si="48"/>
        <v>2794.6800000000003</v>
      </c>
      <c r="AR127" s="103"/>
      <c r="AS127" s="103">
        <f t="shared" si="49"/>
        <v>1940.75</v>
      </c>
      <c r="AT127" s="111">
        <v>0</v>
      </c>
      <c r="AU127" s="111">
        <v>0</v>
      </c>
      <c r="AV127" s="111"/>
      <c r="AW127" s="111"/>
      <c r="AX127" s="106">
        <v>0</v>
      </c>
      <c r="AY127" s="106">
        <v>0</v>
      </c>
      <c r="AZ127" s="106">
        <v>0</v>
      </c>
      <c r="BA127" s="112">
        <v>0</v>
      </c>
      <c r="BB127" s="108">
        <f t="shared" si="50"/>
        <v>235494.53999999998</v>
      </c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  <c r="IV127" s="15"/>
      <c r="IW127" s="15"/>
      <c r="IX127" s="15"/>
      <c r="IY127" s="15"/>
      <c r="IZ127" s="15"/>
      <c r="JA127" s="15"/>
    </row>
    <row r="128" spans="1:261" s="16" customFormat="1" ht="24" customHeight="1" x14ac:dyDescent="0.2">
      <c r="A128" s="27">
        <f t="shared" si="73"/>
        <v>116</v>
      </c>
      <c r="B128" s="29">
        <v>11</v>
      </c>
      <c r="C128" s="30" t="s">
        <v>57</v>
      </c>
      <c r="D128" s="31">
        <v>251</v>
      </c>
      <c r="E128" s="30">
        <v>372</v>
      </c>
      <c r="F128" s="32">
        <v>4</v>
      </c>
      <c r="G128" s="32"/>
      <c r="H128" s="32">
        <v>1959</v>
      </c>
      <c r="I128" s="33" t="s">
        <v>145</v>
      </c>
      <c r="J128" s="33" t="s">
        <v>146</v>
      </c>
      <c r="K128" s="27" t="s">
        <v>58</v>
      </c>
      <c r="L128" s="28">
        <v>41214</v>
      </c>
      <c r="M128" s="28" t="s">
        <v>522</v>
      </c>
      <c r="N128" s="26" t="s">
        <v>527</v>
      </c>
      <c r="O128" s="27">
        <v>6</v>
      </c>
      <c r="P128" s="27">
        <v>35</v>
      </c>
      <c r="Q128" s="27" t="s">
        <v>96</v>
      </c>
      <c r="R128" s="33" t="s">
        <v>114</v>
      </c>
      <c r="S128" s="27">
        <v>15</v>
      </c>
      <c r="T128" s="33" t="s">
        <v>530</v>
      </c>
      <c r="U128" s="27" t="s">
        <v>147</v>
      </c>
      <c r="V128" s="34" t="s">
        <v>116</v>
      </c>
      <c r="W128" s="110">
        <v>11644.5</v>
      </c>
      <c r="X128" s="111">
        <v>801</v>
      </c>
      <c r="Y128" s="111">
        <v>732</v>
      </c>
      <c r="Z128" s="111"/>
      <c r="AA128" s="104">
        <v>290</v>
      </c>
      <c r="AB128" s="105">
        <f t="shared" si="37"/>
        <v>2037.7874999999999</v>
      </c>
      <c r="AC128" s="105">
        <f t="shared" si="38"/>
        <v>349.33499999999998</v>
      </c>
      <c r="AD128" s="105">
        <f t="shared" si="25"/>
        <v>989.78250000000003</v>
      </c>
      <c r="AE128" s="105">
        <f t="shared" si="2"/>
        <v>232.89000000000001</v>
      </c>
      <c r="AF128" s="102">
        <f t="shared" si="39"/>
        <v>139734</v>
      </c>
      <c r="AG128" s="103">
        <f t="shared" si="40"/>
        <v>9612</v>
      </c>
      <c r="AH128" s="103">
        <f t="shared" si="41"/>
        <v>8784</v>
      </c>
      <c r="AI128" s="111"/>
      <c r="AJ128" s="103">
        <f t="shared" si="42"/>
        <v>3480</v>
      </c>
      <c r="AK128" s="103">
        <f t="shared" si="43"/>
        <v>19407.5</v>
      </c>
      <c r="AL128" s="103">
        <f t="shared" si="44"/>
        <v>1940.75</v>
      </c>
      <c r="AM128" s="111">
        <v>5538</v>
      </c>
      <c r="AN128" s="103">
        <f t="shared" si="45"/>
        <v>24453.449999999997</v>
      </c>
      <c r="AO128" s="103">
        <f t="shared" si="46"/>
        <v>4192.0199999999995</v>
      </c>
      <c r="AP128" s="103">
        <f t="shared" si="47"/>
        <v>11877.39</v>
      </c>
      <c r="AQ128" s="103">
        <f t="shared" si="48"/>
        <v>2794.6800000000003</v>
      </c>
      <c r="AR128" s="103"/>
      <c r="AS128" s="103">
        <f t="shared" si="49"/>
        <v>1940.75</v>
      </c>
      <c r="AT128" s="111">
        <v>0</v>
      </c>
      <c r="AU128" s="111">
        <v>0</v>
      </c>
      <c r="AV128" s="111"/>
      <c r="AW128" s="111"/>
      <c r="AX128" s="106">
        <v>0</v>
      </c>
      <c r="AY128" s="106">
        <v>0</v>
      </c>
      <c r="AZ128" s="106">
        <v>0</v>
      </c>
      <c r="BA128" s="112">
        <v>0</v>
      </c>
      <c r="BB128" s="108">
        <f t="shared" si="50"/>
        <v>233754.53999999998</v>
      </c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  <c r="IV128" s="15"/>
      <c r="IW128" s="15"/>
      <c r="IX128" s="15"/>
      <c r="IY128" s="15"/>
      <c r="IZ128" s="15"/>
      <c r="JA128" s="15"/>
    </row>
    <row r="129" spans="1:261" s="16" customFormat="1" ht="24" customHeight="1" x14ac:dyDescent="0.2">
      <c r="A129" s="27">
        <f t="shared" si="73"/>
        <v>117</v>
      </c>
      <c r="B129" s="29">
        <v>11</v>
      </c>
      <c r="C129" s="30" t="s">
        <v>57</v>
      </c>
      <c r="D129" s="31">
        <v>251</v>
      </c>
      <c r="E129" s="30">
        <v>372</v>
      </c>
      <c r="F129" s="32">
        <v>4</v>
      </c>
      <c r="G129" s="32"/>
      <c r="H129" s="32">
        <v>2053</v>
      </c>
      <c r="I129" s="33" t="s">
        <v>148</v>
      </c>
      <c r="J129" s="33" t="s">
        <v>149</v>
      </c>
      <c r="K129" s="27" t="s">
        <v>58</v>
      </c>
      <c r="L129" s="28">
        <v>41953</v>
      </c>
      <c r="M129" s="28" t="s">
        <v>522</v>
      </c>
      <c r="N129" s="26" t="s">
        <v>527</v>
      </c>
      <c r="O129" s="27">
        <v>6</v>
      </c>
      <c r="P129" s="27">
        <v>35</v>
      </c>
      <c r="Q129" s="27" t="s">
        <v>96</v>
      </c>
      <c r="R129" s="33" t="s">
        <v>114</v>
      </c>
      <c r="S129" s="27">
        <v>15</v>
      </c>
      <c r="T129" s="33" t="s">
        <v>530</v>
      </c>
      <c r="U129" s="27" t="s">
        <v>140</v>
      </c>
      <c r="V129" s="34" t="s">
        <v>116</v>
      </c>
      <c r="W129" s="110">
        <v>11644.5</v>
      </c>
      <c r="X129" s="111">
        <v>801</v>
      </c>
      <c r="Y129" s="111">
        <v>732</v>
      </c>
      <c r="Z129" s="111"/>
      <c r="AA129" s="104">
        <v>290</v>
      </c>
      <c r="AB129" s="105">
        <f t="shared" si="37"/>
        <v>2037.7874999999999</v>
      </c>
      <c r="AC129" s="105">
        <f t="shared" si="38"/>
        <v>349.33499999999998</v>
      </c>
      <c r="AD129" s="105">
        <f t="shared" si="25"/>
        <v>989.78250000000003</v>
      </c>
      <c r="AE129" s="105">
        <f t="shared" si="2"/>
        <v>232.89000000000001</v>
      </c>
      <c r="AF129" s="102">
        <f t="shared" si="39"/>
        <v>139734</v>
      </c>
      <c r="AG129" s="103">
        <f t="shared" si="40"/>
        <v>9612</v>
      </c>
      <c r="AH129" s="103">
        <f t="shared" si="41"/>
        <v>8784</v>
      </c>
      <c r="AI129" s="111"/>
      <c r="AJ129" s="103">
        <f t="shared" si="42"/>
        <v>3480</v>
      </c>
      <c r="AK129" s="103">
        <f t="shared" si="43"/>
        <v>19407.5</v>
      </c>
      <c r="AL129" s="103">
        <f t="shared" si="44"/>
        <v>1940.75</v>
      </c>
      <c r="AM129" s="111">
        <v>5538</v>
      </c>
      <c r="AN129" s="103">
        <f t="shared" si="45"/>
        <v>24453.449999999997</v>
      </c>
      <c r="AO129" s="103">
        <f t="shared" si="46"/>
        <v>4192.0199999999995</v>
      </c>
      <c r="AP129" s="103">
        <f t="shared" si="47"/>
        <v>11877.39</v>
      </c>
      <c r="AQ129" s="103">
        <f t="shared" si="48"/>
        <v>2794.6800000000003</v>
      </c>
      <c r="AR129" s="103"/>
      <c r="AS129" s="103">
        <f t="shared" si="49"/>
        <v>1940.75</v>
      </c>
      <c r="AT129" s="111">
        <v>0</v>
      </c>
      <c r="AU129" s="111">
        <v>0</v>
      </c>
      <c r="AV129" s="111"/>
      <c r="AW129" s="111"/>
      <c r="AX129" s="106">
        <v>0</v>
      </c>
      <c r="AY129" s="106">
        <v>0</v>
      </c>
      <c r="AZ129" s="106">
        <v>0</v>
      </c>
      <c r="BA129" s="112">
        <v>0</v>
      </c>
      <c r="BB129" s="108">
        <f t="shared" si="50"/>
        <v>233754.53999999998</v>
      </c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  <c r="IV129" s="15"/>
      <c r="IW129" s="15"/>
      <c r="IX129" s="15"/>
      <c r="IY129" s="15"/>
      <c r="IZ129" s="15"/>
      <c r="JA129" s="15"/>
    </row>
    <row r="130" spans="1:261" s="16" customFormat="1" ht="24" customHeight="1" x14ac:dyDescent="0.2">
      <c r="A130" s="27">
        <f t="shared" si="73"/>
        <v>118</v>
      </c>
      <c r="B130" s="29">
        <v>11</v>
      </c>
      <c r="C130" s="30" t="s">
        <v>57</v>
      </c>
      <c r="D130" s="31">
        <v>251</v>
      </c>
      <c r="E130" s="30">
        <v>372</v>
      </c>
      <c r="F130" s="32">
        <v>4</v>
      </c>
      <c r="G130" s="32"/>
      <c r="H130" s="32">
        <v>2062</v>
      </c>
      <c r="I130" s="33" t="s">
        <v>150</v>
      </c>
      <c r="J130" s="33" t="s">
        <v>151</v>
      </c>
      <c r="K130" s="27" t="s">
        <v>58</v>
      </c>
      <c r="L130" s="28">
        <v>42040</v>
      </c>
      <c r="M130" s="28" t="s">
        <v>522</v>
      </c>
      <c r="N130" s="26" t="s">
        <v>527</v>
      </c>
      <c r="O130" s="27">
        <v>6</v>
      </c>
      <c r="P130" s="27">
        <v>35</v>
      </c>
      <c r="Q130" s="27" t="s">
        <v>96</v>
      </c>
      <c r="R130" s="33" t="s">
        <v>114</v>
      </c>
      <c r="S130" s="27">
        <v>15</v>
      </c>
      <c r="T130" s="33" t="s">
        <v>530</v>
      </c>
      <c r="U130" s="27" t="s">
        <v>140</v>
      </c>
      <c r="V130" s="34" t="s">
        <v>116</v>
      </c>
      <c r="W130" s="110">
        <v>11644.5</v>
      </c>
      <c r="X130" s="111">
        <v>801</v>
      </c>
      <c r="Y130" s="111">
        <v>732</v>
      </c>
      <c r="Z130" s="111"/>
      <c r="AA130" s="104">
        <v>290</v>
      </c>
      <c r="AB130" s="105">
        <f t="shared" si="37"/>
        <v>2037.7874999999999</v>
      </c>
      <c r="AC130" s="105">
        <f t="shared" si="38"/>
        <v>349.33499999999998</v>
      </c>
      <c r="AD130" s="105">
        <f t="shared" si="25"/>
        <v>989.78250000000003</v>
      </c>
      <c r="AE130" s="105">
        <f t="shared" si="2"/>
        <v>232.89000000000001</v>
      </c>
      <c r="AF130" s="102">
        <f t="shared" si="39"/>
        <v>139734</v>
      </c>
      <c r="AG130" s="103">
        <f t="shared" si="40"/>
        <v>9612</v>
      </c>
      <c r="AH130" s="103">
        <f t="shared" si="41"/>
        <v>8784</v>
      </c>
      <c r="AI130" s="111"/>
      <c r="AJ130" s="103">
        <f t="shared" si="42"/>
        <v>3480</v>
      </c>
      <c r="AK130" s="103">
        <f t="shared" si="43"/>
        <v>19407.5</v>
      </c>
      <c r="AL130" s="103">
        <f t="shared" si="44"/>
        <v>1940.75</v>
      </c>
      <c r="AM130" s="111">
        <v>5538</v>
      </c>
      <c r="AN130" s="103">
        <f t="shared" si="45"/>
        <v>24453.449999999997</v>
      </c>
      <c r="AO130" s="103">
        <f t="shared" si="46"/>
        <v>4192.0199999999995</v>
      </c>
      <c r="AP130" s="103">
        <f t="shared" si="47"/>
        <v>11877.39</v>
      </c>
      <c r="AQ130" s="103">
        <f t="shared" si="48"/>
        <v>2794.6800000000003</v>
      </c>
      <c r="AR130" s="103"/>
      <c r="AS130" s="103">
        <f t="shared" si="49"/>
        <v>1940.75</v>
      </c>
      <c r="AT130" s="111">
        <v>0</v>
      </c>
      <c r="AU130" s="111">
        <v>0</v>
      </c>
      <c r="AV130" s="111"/>
      <c r="AW130" s="111"/>
      <c r="AX130" s="106">
        <v>0</v>
      </c>
      <c r="AY130" s="106">
        <v>0</v>
      </c>
      <c r="AZ130" s="106">
        <v>0</v>
      </c>
      <c r="BA130" s="112">
        <v>0</v>
      </c>
      <c r="BB130" s="108">
        <f t="shared" si="50"/>
        <v>233754.53999999998</v>
      </c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  <c r="IT130" s="15"/>
      <c r="IU130" s="15"/>
      <c r="IV130" s="15"/>
      <c r="IW130" s="15"/>
      <c r="IX130" s="15"/>
      <c r="IY130" s="15"/>
      <c r="IZ130" s="15"/>
      <c r="JA130" s="15"/>
    </row>
    <row r="131" spans="1:261" s="16" customFormat="1" ht="24" customHeight="1" x14ac:dyDescent="0.2">
      <c r="A131" s="27">
        <f t="shared" si="73"/>
        <v>119</v>
      </c>
      <c r="B131" s="29">
        <v>11</v>
      </c>
      <c r="C131" s="30" t="s">
        <v>57</v>
      </c>
      <c r="D131" s="31">
        <v>251</v>
      </c>
      <c r="E131" s="30">
        <v>372</v>
      </c>
      <c r="F131" s="32">
        <v>4</v>
      </c>
      <c r="G131" s="32"/>
      <c r="H131" s="32">
        <v>2079</v>
      </c>
      <c r="I131" s="33" t="s">
        <v>152</v>
      </c>
      <c r="J131" s="33" t="s">
        <v>153</v>
      </c>
      <c r="K131" s="27" t="s">
        <v>68</v>
      </c>
      <c r="L131" s="28">
        <v>42312</v>
      </c>
      <c r="M131" s="28" t="s">
        <v>522</v>
      </c>
      <c r="N131" s="26" t="s">
        <v>527</v>
      </c>
      <c r="O131" s="27">
        <v>6</v>
      </c>
      <c r="P131" s="27">
        <v>35</v>
      </c>
      <c r="Q131" s="27" t="s">
        <v>96</v>
      </c>
      <c r="R131" s="33" t="s">
        <v>114</v>
      </c>
      <c r="S131" s="27">
        <v>15</v>
      </c>
      <c r="T131" s="33" t="s">
        <v>530</v>
      </c>
      <c r="U131" s="27" t="s">
        <v>154</v>
      </c>
      <c r="V131" s="34" t="s">
        <v>116</v>
      </c>
      <c r="W131" s="110">
        <v>11644.5</v>
      </c>
      <c r="X131" s="111">
        <v>801</v>
      </c>
      <c r="Y131" s="111">
        <v>732</v>
      </c>
      <c r="Z131" s="111"/>
      <c r="AA131" s="104">
        <v>290</v>
      </c>
      <c r="AB131" s="105">
        <f t="shared" si="37"/>
        <v>2037.7874999999999</v>
      </c>
      <c r="AC131" s="105">
        <f t="shared" si="38"/>
        <v>349.33499999999998</v>
      </c>
      <c r="AD131" s="105">
        <f t="shared" si="25"/>
        <v>989.78250000000003</v>
      </c>
      <c r="AE131" s="105">
        <f t="shared" si="2"/>
        <v>232.89000000000001</v>
      </c>
      <c r="AF131" s="102">
        <f t="shared" si="39"/>
        <v>139734</v>
      </c>
      <c r="AG131" s="103">
        <f t="shared" si="40"/>
        <v>9612</v>
      </c>
      <c r="AH131" s="103">
        <f t="shared" si="41"/>
        <v>8784</v>
      </c>
      <c r="AI131" s="111"/>
      <c r="AJ131" s="103">
        <f t="shared" si="42"/>
        <v>3480</v>
      </c>
      <c r="AK131" s="103">
        <f t="shared" si="43"/>
        <v>19407.5</v>
      </c>
      <c r="AL131" s="103">
        <f t="shared" si="44"/>
        <v>1940.75</v>
      </c>
      <c r="AM131" s="111">
        <v>5538</v>
      </c>
      <c r="AN131" s="103">
        <f t="shared" si="45"/>
        <v>24453.449999999997</v>
      </c>
      <c r="AO131" s="103">
        <f t="shared" si="46"/>
        <v>4192.0199999999995</v>
      </c>
      <c r="AP131" s="103">
        <f t="shared" si="47"/>
        <v>11877.39</v>
      </c>
      <c r="AQ131" s="103">
        <f t="shared" si="48"/>
        <v>2794.6800000000003</v>
      </c>
      <c r="AR131" s="103"/>
      <c r="AS131" s="103">
        <f t="shared" si="49"/>
        <v>1940.75</v>
      </c>
      <c r="AT131" s="111">
        <v>0</v>
      </c>
      <c r="AU131" s="111">
        <v>0</v>
      </c>
      <c r="AV131" s="111"/>
      <c r="AW131" s="111"/>
      <c r="AX131" s="106">
        <v>0</v>
      </c>
      <c r="AY131" s="106">
        <v>0</v>
      </c>
      <c r="AZ131" s="106">
        <v>0</v>
      </c>
      <c r="BA131" s="112">
        <v>0</v>
      </c>
      <c r="BB131" s="108">
        <f t="shared" si="50"/>
        <v>233754.53999999998</v>
      </c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  <c r="IT131" s="15"/>
      <c r="IU131" s="15"/>
      <c r="IV131" s="15"/>
      <c r="IW131" s="15"/>
      <c r="IX131" s="15"/>
      <c r="IY131" s="15"/>
      <c r="IZ131" s="15"/>
      <c r="JA131" s="15"/>
    </row>
    <row r="132" spans="1:261" s="16" customFormat="1" ht="24" customHeight="1" x14ac:dyDescent="0.2">
      <c r="A132" s="27">
        <f t="shared" si="73"/>
        <v>120</v>
      </c>
      <c r="B132" s="29">
        <v>11</v>
      </c>
      <c r="C132" s="30" t="s">
        <v>57</v>
      </c>
      <c r="D132" s="31">
        <v>251</v>
      </c>
      <c r="E132" s="30">
        <v>372</v>
      </c>
      <c r="F132" s="32">
        <v>4</v>
      </c>
      <c r="G132" s="32"/>
      <c r="H132" s="32">
        <v>2142</v>
      </c>
      <c r="I132" s="33" t="s">
        <v>155</v>
      </c>
      <c r="J132" s="33" t="s">
        <v>156</v>
      </c>
      <c r="K132" s="27" t="s">
        <v>58</v>
      </c>
      <c r="L132" s="28">
        <v>42858</v>
      </c>
      <c r="M132" s="28" t="s">
        <v>522</v>
      </c>
      <c r="N132" s="26" t="s">
        <v>527</v>
      </c>
      <c r="O132" s="27">
        <v>6</v>
      </c>
      <c r="P132" s="27">
        <v>35</v>
      </c>
      <c r="Q132" s="27" t="s">
        <v>96</v>
      </c>
      <c r="R132" s="33" t="s">
        <v>114</v>
      </c>
      <c r="S132" s="27">
        <v>15</v>
      </c>
      <c r="T132" s="33" t="s">
        <v>530</v>
      </c>
      <c r="U132" s="27" t="s">
        <v>140</v>
      </c>
      <c r="V132" s="34" t="s">
        <v>116</v>
      </c>
      <c r="W132" s="110">
        <v>11644.5</v>
      </c>
      <c r="X132" s="111">
        <v>801</v>
      </c>
      <c r="Y132" s="111">
        <v>732</v>
      </c>
      <c r="Z132" s="111"/>
      <c r="AA132" s="104">
        <v>0</v>
      </c>
      <c r="AB132" s="105">
        <f t="shared" si="37"/>
        <v>2037.7874999999999</v>
      </c>
      <c r="AC132" s="105">
        <f t="shared" si="38"/>
        <v>349.33499999999998</v>
      </c>
      <c r="AD132" s="105">
        <f t="shared" si="25"/>
        <v>989.78250000000003</v>
      </c>
      <c r="AE132" s="105">
        <f t="shared" si="2"/>
        <v>232.89000000000001</v>
      </c>
      <c r="AF132" s="102">
        <f t="shared" si="39"/>
        <v>139734</v>
      </c>
      <c r="AG132" s="103">
        <f t="shared" si="40"/>
        <v>9612</v>
      </c>
      <c r="AH132" s="103">
        <f t="shared" si="41"/>
        <v>8784</v>
      </c>
      <c r="AI132" s="111"/>
      <c r="AJ132" s="103">
        <f t="shared" si="42"/>
        <v>0</v>
      </c>
      <c r="AK132" s="103">
        <f t="shared" si="43"/>
        <v>19407.5</v>
      </c>
      <c r="AL132" s="103">
        <f t="shared" si="44"/>
        <v>1940.75</v>
      </c>
      <c r="AM132" s="111">
        <v>5538</v>
      </c>
      <c r="AN132" s="103">
        <f t="shared" si="45"/>
        <v>24453.449999999997</v>
      </c>
      <c r="AO132" s="103">
        <f t="shared" si="46"/>
        <v>4192.0199999999995</v>
      </c>
      <c r="AP132" s="103">
        <f t="shared" si="47"/>
        <v>11877.39</v>
      </c>
      <c r="AQ132" s="103">
        <f t="shared" si="48"/>
        <v>2794.6800000000003</v>
      </c>
      <c r="AR132" s="103"/>
      <c r="AS132" s="103">
        <f t="shared" si="49"/>
        <v>1940.75</v>
      </c>
      <c r="AT132" s="111">
        <v>0</v>
      </c>
      <c r="AU132" s="111">
        <v>0</v>
      </c>
      <c r="AV132" s="111"/>
      <c r="AW132" s="111"/>
      <c r="AX132" s="106">
        <v>0</v>
      </c>
      <c r="AY132" s="106">
        <v>0</v>
      </c>
      <c r="AZ132" s="106">
        <v>0</v>
      </c>
      <c r="BA132" s="112">
        <v>0</v>
      </c>
      <c r="BB132" s="108">
        <f t="shared" si="50"/>
        <v>230274.53999999998</v>
      </c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  <c r="IT132" s="15"/>
      <c r="IU132" s="15"/>
      <c r="IV132" s="15"/>
      <c r="IW132" s="15"/>
      <c r="IX132" s="15"/>
      <c r="IY132" s="15"/>
      <c r="IZ132" s="15"/>
      <c r="JA132" s="15"/>
    </row>
    <row r="133" spans="1:261" s="16" customFormat="1" ht="24" customHeight="1" x14ac:dyDescent="0.2">
      <c r="A133" s="27">
        <f t="shared" si="73"/>
        <v>121</v>
      </c>
      <c r="B133" s="29">
        <v>11</v>
      </c>
      <c r="C133" s="30" t="s">
        <v>57</v>
      </c>
      <c r="D133" s="31">
        <v>251</v>
      </c>
      <c r="E133" s="30">
        <v>372</v>
      </c>
      <c r="F133" s="32">
        <v>4</v>
      </c>
      <c r="G133" s="32"/>
      <c r="H133" s="32">
        <v>2174</v>
      </c>
      <c r="I133" s="33" t="s">
        <v>157</v>
      </c>
      <c r="J133" s="33" t="s">
        <v>158</v>
      </c>
      <c r="K133" s="27" t="s">
        <v>58</v>
      </c>
      <c r="L133" s="46">
        <v>43269</v>
      </c>
      <c r="M133" s="47" t="s">
        <v>522</v>
      </c>
      <c r="N133" s="47" t="s">
        <v>527</v>
      </c>
      <c r="O133" s="27">
        <v>6</v>
      </c>
      <c r="P133" s="27">
        <v>35</v>
      </c>
      <c r="Q133" s="27" t="s">
        <v>96</v>
      </c>
      <c r="R133" s="33" t="s">
        <v>114</v>
      </c>
      <c r="S133" s="27">
        <v>15</v>
      </c>
      <c r="T133" s="33" t="s">
        <v>530</v>
      </c>
      <c r="U133" s="27" t="s">
        <v>140</v>
      </c>
      <c r="V133" s="34" t="s">
        <v>116</v>
      </c>
      <c r="W133" s="110">
        <v>11644.5</v>
      </c>
      <c r="X133" s="111">
        <v>801</v>
      </c>
      <c r="Y133" s="111">
        <v>732</v>
      </c>
      <c r="Z133" s="111"/>
      <c r="AA133" s="104">
        <v>0</v>
      </c>
      <c r="AB133" s="105">
        <f t="shared" si="37"/>
        <v>2037.7874999999999</v>
      </c>
      <c r="AC133" s="105">
        <f t="shared" si="38"/>
        <v>349.33499999999998</v>
      </c>
      <c r="AD133" s="105">
        <f t="shared" si="25"/>
        <v>989.78250000000003</v>
      </c>
      <c r="AE133" s="105">
        <f t="shared" si="2"/>
        <v>232.89000000000001</v>
      </c>
      <c r="AF133" s="102">
        <f t="shared" si="39"/>
        <v>139734</v>
      </c>
      <c r="AG133" s="103">
        <f t="shared" si="40"/>
        <v>9612</v>
      </c>
      <c r="AH133" s="103">
        <f t="shared" si="41"/>
        <v>8784</v>
      </c>
      <c r="AI133" s="111"/>
      <c r="AJ133" s="103">
        <f t="shared" si="42"/>
        <v>0</v>
      </c>
      <c r="AK133" s="103">
        <f t="shared" si="43"/>
        <v>19407.5</v>
      </c>
      <c r="AL133" s="103">
        <f t="shared" si="44"/>
        <v>1940.75</v>
      </c>
      <c r="AM133" s="111">
        <v>5538</v>
      </c>
      <c r="AN133" s="103">
        <f t="shared" si="45"/>
        <v>24453.449999999997</v>
      </c>
      <c r="AO133" s="103">
        <f t="shared" si="46"/>
        <v>4192.0199999999995</v>
      </c>
      <c r="AP133" s="103">
        <f t="shared" si="47"/>
        <v>11877.39</v>
      </c>
      <c r="AQ133" s="103">
        <f t="shared" si="48"/>
        <v>2794.6800000000003</v>
      </c>
      <c r="AR133" s="103"/>
      <c r="AS133" s="103">
        <f t="shared" si="49"/>
        <v>1940.75</v>
      </c>
      <c r="AT133" s="111">
        <v>0</v>
      </c>
      <c r="AU133" s="111">
        <v>0</v>
      </c>
      <c r="AV133" s="111"/>
      <c r="AW133" s="111"/>
      <c r="AX133" s="106">
        <v>0</v>
      </c>
      <c r="AY133" s="106">
        <v>0</v>
      </c>
      <c r="AZ133" s="106">
        <v>0</v>
      </c>
      <c r="BA133" s="112">
        <v>0</v>
      </c>
      <c r="BB133" s="109">
        <f t="shared" si="50"/>
        <v>230274.53999999998</v>
      </c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  <c r="IU133" s="15"/>
      <c r="IV133" s="15"/>
      <c r="IW133" s="15"/>
      <c r="IX133" s="15"/>
      <c r="IY133" s="15"/>
      <c r="IZ133" s="15"/>
      <c r="JA133" s="15"/>
    </row>
    <row r="134" spans="1:261" s="16" customFormat="1" ht="24" customHeight="1" x14ac:dyDescent="0.2">
      <c r="A134" s="27">
        <f t="shared" si="73"/>
        <v>122</v>
      </c>
      <c r="B134" s="29">
        <v>11</v>
      </c>
      <c r="C134" s="30" t="s">
        <v>57</v>
      </c>
      <c r="D134" s="31">
        <v>251</v>
      </c>
      <c r="E134" s="30">
        <v>372</v>
      </c>
      <c r="F134" s="32">
        <v>4</v>
      </c>
      <c r="G134" s="32"/>
      <c r="H134" s="32">
        <v>2171</v>
      </c>
      <c r="I134" s="33" t="s">
        <v>159</v>
      </c>
      <c r="J134" s="33" t="s">
        <v>160</v>
      </c>
      <c r="K134" s="27" t="s">
        <v>58</v>
      </c>
      <c r="L134" s="46">
        <v>43253</v>
      </c>
      <c r="M134" s="47" t="s">
        <v>522</v>
      </c>
      <c r="N134" s="47" t="s">
        <v>527</v>
      </c>
      <c r="O134" s="27">
        <v>6</v>
      </c>
      <c r="P134" s="27">
        <v>35</v>
      </c>
      <c r="Q134" s="27" t="s">
        <v>96</v>
      </c>
      <c r="R134" s="33" t="s">
        <v>114</v>
      </c>
      <c r="S134" s="27">
        <v>15</v>
      </c>
      <c r="T134" s="33" t="s">
        <v>530</v>
      </c>
      <c r="U134" s="27" t="s">
        <v>161</v>
      </c>
      <c r="V134" s="34" t="s">
        <v>116</v>
      </c>
      <c r="W134" s="110">
        <v>11644.5</v>
      </c>
      <c r="X134" s="111">
        <v>801</v>
      </c>
      <c r="Y134" s="111">
        <v>732</v>
      </c>
      <c r="Z134" s="111"/>
      <c r="AA134" s="104">
        <v>0</v>
      </c>
      <c r="AB134" s="105">
        <f t="shared" si="37"/>
        <v>2037.7874999999999</v>
      </c>
      <c r="AC134" s="105">
        <f t="shared" si="38"/>
        <v>349.33499999999998</v>
      </c>
      <c r="AD134" s="105">
        <f t="shared" si="25"/>
        <v>989.78250000000003</v>
      </c>
      <c r="AE134" s="105">
        <f t="shared" si="2"/>
        <v>232.89000000000001</v>
      </c>
      <c r="AF134" s="102">
        <f t="shared" si="39"/>
        <v>139734</v>
      </c>
      <c r="AG134" s="103">
        <f t="shared" si="40"/>
        <v>9612</v>
      </c>
      <c r="AH134" s="103">
        <f t="shared" si="41"/>
        <v>8784</v>
      </c>
      <c r="AI134" s="111"/>
      <c r="AJ134" s="103">
        <f t="shared" si="42"/>
        <v>0</v>
      </c>
      <c r="AK134" s="103">
        <f t="shared" si="43"/>
        <v>19407.5</v>
      </c>
      <c r="AL134" s="103">
        <f t="shared" si="44"/>
        <v>1940.75</v>
      </c>
      <c r="AM134" s="111">
        <v>5275.5</v>
      </c>
      <c r="AN134" s="103">
        <f t="shared" si="45"/>
        <v>24453.449999999997</v>
      </c>
      <c r="AO134" s="103">
        <f t="shared" si="46"/>
        <v>4192.0199999999995</v>
      </c>
      <c r="AP134" s="103">
        <f t="shared" si="47"/>
        <v>11877.39</v>
      </c>
      <c r="AQ134" s="103">
        <f t="shared" si="48"/>
        <v>2794.6800000000003</v>
      </c>
      <c r="AR134" s="103"/>
      <c r="AS134" s="103">
        <f t="shared" si="49"/>
        <v>1940.75</v>
      </c>
      <c r="AT134" s="111">
        <v>0</v>
      </c>
      <c r="AU134" s="111">
        <v>0</v>
      </c>
      <c r="AV134" s="111"/>
      <c r="AW134" s="111"/>
      <c r="AX134" s="106">
        <v>0</v>
      </c>
      <c r="AY134" s="106">
        <v>0</v>
      </c>
      <c r="AZ134" s="106">
        <v>0</v>
      </c>
      <c r="BA134" s="112">
        <v>0</v>
      </c>
      <c r="BB134" s="109">
        <f t="shared" si="50"/>
        <v>230012.03999999998</v>
      </c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5"/>
      <c r="IV134" s="15"/>
      <c r="IW134" s="15"/>
      <c r="IX134" s="15"/>
      <c r="IY134" s="15"/>
      <c r="IZ134" s="15"/>
      <c r="JA134" s="15"/>
    </row>
    <row r="135" spans="1:261" s="16" customFormat="1" ht="24" customHeight="1" x14ac:dyDescent="0.2">
      <c r="A135" s="27">
        <f t="shared" si="73"/>
        <v>123</v>
      </c>
      <c r="B135" s="29">
        <v>11</v>
      </c>
      <c r="C135" s="30" t="s">
        <v>57</v>
      </c>
      <c r="D135" s="31">
        <v>251</v>
      </c>
      <c r="E135" s="30">
        <v>372</v>
      </c>
      <c r="F135" s="32">
        <v>4</v>
      </c>
      <c r="G135" s="32"/>
      <c r="H135" s="32">
        <v>2209</v>
      </c>
      <c r="I135" s="33" t="s">
        <v>162</v>
      </c>
      <c r="J135" s="33" t="s">
        <v>163</v>
      </c>
      <c r="K135" s="27" t="s">
        <v>58</v>
      </c>
      <c r="L135" s="46">
        <v>43528</v>
      </c>
      <c r="M135" s="47" t="s">
        <v>522</v>
      </c>
      <c r="N135" s="47" t="s">
        <v>527</v>
      </c>
      <c r="O135" s="27">
        <v>6</v>
      </c>
      <c r="P135" s="27">
        <v>40</v>
      </c>
      <c r="Q135" s="27" t="s">
        <v>96</v>
      </c>
      <c r="R135" s="33" t="s">
        <v>114</v>
      </c>
      <c r="S135" s="27">
        <v>15</v>
      </c>
      <c r="T135" s="33" t="s">
        <v>530</v>
      </c>
      <c r="U135" s="27" t="s">
        <v>161</v>
      </c>
      <c r="V135" s="34" t="s">
        <v>116</v>
      </c>
      <c r="W135" s="110">
        <v>13308</v>
      </c>
      <c r="X135" s="111">
        <v>915</v>
      </c>
      <c r="Y135" s="111">
        <v>836</v>
      </c>
      <c r="Z135" s="111"/>
      <c r="AA135" s="104">
        <v>0</v>
      </c>
      <c r="AB135" s="105">
        <f t="shared" si="37"/>
        <v>2328.8999999999996</v>
      </c>
      <c r="AC135" s="105">
        <f t="shared" si="38"/>
        <v>399.24</v>
      </c>
      <c r="AD135" s="105">
        <f t="shared" si="25"/>
        <v>1131.18</v>
      </c>
      <c r="AE135" s="105">
        <f t="shared" si="2"/>
        <v>266.16000000000003</v>
      </c>
      <c r="AF135" s="102">
        <f t="shared" si="39"/>
        <v>159696</v>
      </c>
      <c r="AG135" s="103">
        <f t="shared" si="40"/>
        <v>10980</v>
      </c>
      <c r="AH135" s="103">
        <f t="shared" si="41"/>
        <v>10032</v>
      </c>
      <c r="AI135" s="111"/>
      <c r="AJ135" s="103">
        <f t="shared" si="42"/>
        <v>0</v>
      </c>
      <c r="AK135" s="103">
        <f t="shared" si="43"/>
        <v>22180</v>
      </c>
      <c r="AL135" s="103">
        <f t="shared" si="44"/>
        <v>2218</v>
      </c>
      <c r="AM135" s="111">
        <v>6329</v>
      </c>
      <c r="AN135" s="103">
        <f t="shared" si="45"/>
        <v>27946.799999999996</v>
      </c>
      <c r="AO135" s="103">
        <f t="shared" si="46"/>
        <v>4790.88</v>
      </c>
      <c r="AP135" s="103">
        <f t="shared" si="47"/>
        <v>13574.16</v>
      </c>
      <c r="AQ135" s="103">
        <f t="shared" si="48"/>
        <v>3193.92</v>
      </c>
      <c r="AR135" s="103"/>
      <c r="AS135" s="103">
        <f t="shared" si="49"/>
        <v>2218</v>
      </c>
      <c r="AT135" s="111">
        <v>0</v>
      </c>
      <c r="AU135" s="111">
        <v>0</v>
      </c>
      <c r="AV135" s="111"/>
      <c r="AW135" s="111"/>
      <c r="AX135" s="106">
        <v>0</v>
      </c>
      <c r="AY135" s="106">
        <v>0</v>
      </c>
      <c r="AZ135" s="106">
        <v>0</v>
      </c>
      <c r="BA135" s="112">
        <v>0</v>
      </c>
      <c r="BB135" s="109">
        <f t="shared" si="50"/>
        <v>263158.76</v>
      </c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  <c r="IU135" s="15"/>
      <c r="IV135" s="15"/>
      <c r="IW135" s="15"/>
      <c r="IX135" s="15"/>
      <c r="IY135" s="15"/>
      <c r="IZ135" s="15"/>
      <c r="JA135" s="15"/>
    </row>
    <row r="136" spans="1:261" s="16" customFormat="1" ht="24" customHeight="1" x14ac:dyDescent="0.2">
      <c r="A136" s="27">
        <f t="shared" si="73"/>
        <v>124</v>
      </c>
      <c r="B136" s="29">
        <v>11</v>
      </c>
      <c r="C136" s="30" t="s">
        <v>57</v>
      </c>
      <c r="D136" s="31">
        <v>251</v>
      </c>
      <c r="E136" s="30">
        <v>372</v>
      </c>
      <c r="F136" s="32">
        <v>1</v>
      </c>
      <c r="G136" s="32"/>
      <c r="H136" s="32">
        <v>940</v>
      </c>
      <c r="I136" s="33" t="s">
        <v>164</v>
      </c>
      <c r="J136" s="33" t="s">
        <v>165</v>
      </c>
      <c r="K136" s="27" t="s">
        <v>58</v>
      </c>
      <c r="L136" s="28">
        <v>33604</v>
      </c>
      <c r="M136" s="28" t="s">
        <v>522</v>
      </c>
      <c r="N136" s="26" t="s">
        <v>527</v>
      </c>
      <c r="O136" s="27">
        <v>5</v>
      </c>
      <c r="P136" s="27">
        <v>40</v>
      </c>
      <c r="Q136" s="27" t="s">
        <v>96</v>
      </c>
      <c r="R136" s="33" t="s">
        <v>114</v>
      </c>
      <c r="S136" s="27">
        <v>15</v>
      </c>
      <c r="T136" s="33" t="s">
        <v>530</v>
      </c>
      <c r="U136" s="27" t="s">
        <v>166</v>
      </c>
      <c r="V136" s="34" t="s">
        <v>116</v>
      </c>
      <c r="W136" s="110">
        <v>12847</v>
      </c>
      <c r="X136" s="111">
        <v>815</v>
      </c>
      <c r="Y136" s="111">
        <v>716</v>
      </c>
      <c r="Z136" s="111"/>
      <c r="AA136" s="104">
        <v>870</v>
      </c>
      <c r="AB136" s="105">
        <f t="shared" si="37"/>
        <v>2248.2249999999999</v>
      </c>
      <c r="AC136" s="105">
        <f t="shared" si="38"/>
        <v>385.40999999999997</v>
      </c>
      <c r="AD136" s="105">
        <f t="shared" si="25"/>
        <v>1091.9950000000001</v>
      </c>
      <c r="AE136" s="105">
        <f t="shared" si="2"/>
        <v>256.94</v>
      </c>
      <c r="AF136" s="102">
        <f t="shared" si="39"/>
        <v>154164</v>
      </c>
      <c r="AG136" s="103">
        <f t="shared" si="40"/>
        <v>9780</v>
      </c>
      <c r="AH136" s="103">
        <f t="shared" si="41"/>
        <v>8592</v>
      </c>
      <c r="AI136" s="111"/>
      <c r="AJ136" s="103">
        <f t="shared" si="42"/>
        <v>10440</v>
      </c>
      <c r="AK136" s="103">
        <f t="shared" si="43"/>
        <v>21411.666666666668</v>
      </c>
      <c r="AL136" s="103">
        <f t="shared" si="44"/>
        <v>2141.166666666667</v>
      </c>
      <c r="AM136" s="111">
        <v>6098.5</v>
      </c>
      <c r="AN136" s="103">
        <f t="shared" si="45"/>
        <v>26978.699999999997</v>
      </c>
      <c r="AO136" s="103">
        <f t="shared" si="46"/>
        <v>4624.92</v>
      </c>
      <c r="AP136" s="103">
        <f t="shared" si="47"/>
        <v>13103.940000000002</v>
      </c>
      <c r="AQ136" s="103">
        <f t="shared" si="48"/>
        <v>3083.2799999999997</v>
      </c>
      <c r="AR136" s="103"/>
      <c r="AS136" s="103">
        <f t="shared" si="49"/>
        <v>2141.166666666667</v>
      </c>
      <c r="AT136" s="111">
        <v>0</v>
      </c>
      <c r="AU136" s="111">
        <v>0</v>
      </c>
      <c r="AV136" s="111"/>
      <c r="AW136" s="111"/>
      <c r="AX136" s="106">
        <v>0</v>
      </c>
      <c r="AY136" s="106">
        <v>0</v>
      </c>
      <c r="AZ136" s="106">
        <v>0</v>
      </c>
      <c r="BA136" s="112">
        <v>0</v>
      </c>
      <c r="BB136" s="108">
        <f t="shared" si="50"/>
        <v>262559.34000000003</v>
      </c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  <c r="IT136" s="15"/>
      <c r="IU136" s="15"/>
      <c r="IV136" s="15"/>
      <c r="IW136" s="15"/>
      <c r="IX136" s="15"/>
      <c r="IY136" s="15"/>
      <c r="IZ136" s="15"/>
      <c r="JA136" s="15"/>
    </row>
    <row r="137" spans="1:261" s="16" customFormat="1" ht="24" customHeight="1" x14ac:dyDescent="0.2">
      <c r="A137" s="27">
        <f t="shared" si="73"/>
        <v>125</v>
      </c>
      <c r="B137" s="29">
        <v>11</v>
      </c>
      <c r="C137" s="30" t="s">
        <v>57</v>
      </c>
      <c r="D137" s="31">
        <v>251</v>
      </c>
      <c r="E137" s="30">
        <v>372</v>
      </c>
      <c r="F137" s="32">
        <v>1</v>
      </c>
      <c r="G137" s="32"/>
      <c r="H137" s="32">
        <v>1357</v>
      </c>
      <c r="I137" s="33" t="s">
        <v>167</v>
      </c>
      <c r="J137" s="33" t="s">
        <v>168</v>
      </c>
      <c r="K137" s="27" t="s">
        <v>58</v>
      </c>
      <c r="L137" s="28">
        <v>35921</v>
      </c>
      <c r="M137" s="28" t="s">
        <v>522</v>
      </c>
      <c r="N137" s="26" t="s">
        <v>527</v>
      </c>
      <c r="O137" s="27">
        <v>5</v>
      </c>
      <c r="P137" s="27">
        <v>40</v>
      </c>
      <c r="Q137" s="27" t="s">
        <v>96</v>
      </c>
      <c r="R137" s="33" t="s">
        <v>114</v>
      </c>
      <c r="S137" s="27">
        <v>15</v>
      </c>
      <c r="T137" s="33" t="s">
        <v>530</v>
      </c>
      <c r="U137" s="27" t="s">
        <v>166</v>
      </c>
      <c r="V137" s="34" t="s">
        <v>116</v>
      </c>
      <c r="W137" s="110">
        <v>12847</v>
      </c>
      <c r="X137" s="111">
        <v>815</v>
      </c>
      <c r="Y137" s="111">
        <v>716</v>
      </c>
      <c r="Z137" s="111"/>
      <c r="AA137" s="104">
        <v>725</v>
      </c>
      <c r="AB137" s="105">
        <f t="shared" si="37"/>
        <v>2248.2249999999999</v>
      </c>
      <c r="AC137" s="105">
        <f t="shared" si="38"/>
        <v>385.40999999999997</v>
      </c>
      <c r="AD137" s="105">
        <f t="shared" si="25"/>
        <v>1091.9950000000001</v>
      </c>
      <c r="AE137" s="105">
        <f t="shared" si="2"/>
        <v>256.94</v>
      </c>
      <c r="AF137" s="102">
        <f t="shared" si="39"/>
        <v>154164</v>
      </c>
      <c r="AG137" s="103">
        <f t="shared" si="40"/>
        <v>9780</v>
      </c>
      <c r="AH137" s="103">
        <f t="shared" si="41"/>
        <v>8592</v>
      </c>
      <c r="AI137" s="111"/>
      <c r="AJ137" s="103">
        <f t="shared" si="42"/>
        <v>8700</v>
      </c>
      <c r="AK137" s="103">
        <f t="shared" si="43"/>
        <v>21411.666666666668</v>
      </c>
      <c r="AL137" s="103">
        <f t="shared" si="44"/>
        <v>2141.166666666667</v>
      </c>
      <c r="AM137" s="111">
        <v>6098.5</v>
      </c>
      <c r="AN137" s="103">
        <f t="shared" si="45"/>
        <v>26978.699999999997</v>
      </c>
      <c r="AO137" s="103">
        <f t="shared" si="46"/>
        <v>4624.92</v>
      </c>
      <c r="AP137" s="103">
        <f t="shared" si="47"/>
        <v>13103.940000000002</v>
      </c>
      <c r="AQ137" s="103">
        <f t="shared" si="48"/>
        <v>3083.2799999999997</v>
      </c>
      <c r="AR137" s="103"/>
      <c r="AS137" s="103">
        <f t="shared" si="49"/>
        <v>2141.166666666667</v>
      </c>
      <c r="AT137" s="111">
        <v>0</v>
      </c>
      <c r="AU137" s="111">
        <v>0</v>
      </c>
      <c r="AV137" s="111"/>
      <c r="AW137" s="111"/>
      <c r="AX137" s="106">
        <v>0</v>
      </c>
      <c r="AY137" s="106">
        <v>0</v>
      </c>
      <c r="AZ137" s="106">
        <v>0</v>
      </c>
      <c r="BA137" s="112">
        <v>0</v>
      </c>
      <c r="BB137" s="108">
        <f t="shared" si="50"/>
        <v>260819.34</v>
      </c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  <c r="IT137" s="15"/>
      <c r="IU137" s="15"/>
      <c r="IV137" s="15"/>
      <c r="IW137" s="15"/>
      <c r="IX137" s="15"/>
      <c r="IY137" s="15"/>
      <c r="IZ137" s="15"/>
      <c r="JA137" s="15"/>
    </row>
    <row r="138" spans="1:261" s="16" customFormat="1" ht="24" customHeight="1" x14ac:dyDescent="0.2">
      <c r="A138" s="27">
        <f t="shared" si="73"/>
        <v>126</v>
      </c>
      <c r="B138" s="29">
        <v>11</v>
      </c>
      <c r="C138" s="30" t="s">
        <v>57</v>
      </c>
      <c r="D138" s="31">
        <v>251</v>
      </c>
      <c r="E138" s="30">
        <v>372</v>
      </c>
      <c r="F138" s="32">
        <v>1</v>
      </c>
      <c r="G138" s="32"/>
      <c r="H138" s="32">
        <v>1430</v>
      </c>
      <c r="I138" s="33" t="s">
        <v>169</v>
      </c>
      <c r="J138" s="33" t="s">
        <v>170</v>
      </c>
      <c r="K138" s="27" t="s">
        <v>58</v>
      </c>
      <c r="L138" s="28">
        <v>36339</v>
      </c>
      <c r="M138" s="28" t="s">
        <v>522</v>
      </c>
      <c r="N138" s="26" t="s">
        <v>527</v>
      </c>
      <c r="O138" s="27">
        <v>5</v>
      </c>
      <c r="P138" s="27">
        <v>40</v>
      </c>
      <c r="Q138" s="27" t="s">
        <v>96</v>
      </c>
      <c r="R138" s="33" t="s">
        <v>114</v>
      </c>
      <c r="S138" s="27">
        <v>15</v>
      </c>
      <c r="T138" s="33" t="s">
        <v>530</v>
      </c>
      <c r="U138" s="27" t="s">
        <v>171</v>
      </c>
      <c r="V138" s="34" t="s">
        <v>116</v>
      </c>
      <c r="W138" s="110">
        <v>12847</v>
      </c>
      <c r="X138" s="111">
        <v>815</v>
      </c>
      <c r="Y138" s="111">
        <v>716</v>
      </c>
      <c r="Z138" s="111"/>
      <c r="AA138" s="104">
        <v>725</v>
      </c>
      <c r="AB138" s="105">
        <f t="shared" si="37"/>
        <v>2248.2249999999999</v>
      </c>
      <c r="AC138" s="105">
        <f t="shared" si="38"/>
        <v>385.40999999999997</v>
      </c>
      <c r="AD138" s="105">
        <f t="shared" si="25"/>
        <v>1091.9950000000001</v>
      </c>
      <c r="AE138" s="105">
        <f t="shared" si="2"/>
        <v>256.94</v>
      </c>
      <c r="AF138" s="102">
        <f t="shared" si="39"/>
        <v>154164</v>
      </c>
      <c r="AG138" s="103">
        <f t="shared" si="40"/>
        <v>9780</v>
      </c>
      <c r="AH138" s="103">
        <f t="shared" si="41"/>
        <v>8592</v>
      </c>
      <c r="AI138" s="111"/>
      <c r="AJ138" s="103">
        <f t="shared" si="42"/>
        <v>8700</v>
      </c>
      <c r="AK138" s="103">
        <f t="shared" si="43"/>
        <v>21411.666666666668</v>
      </c>
      <c r="AL138" s="103">
        <f t="shared" si="44"/>
        <v>2141.166666666667</v>
      </c>
      <c r="AM138" s="111">
        <v>6098.5</v>
      </c>
      <c r="AN138" s="103">
        <f t="shared" si="45"/>
        <v>26978.699999999997</v>
      </c>
      <c r="AO138" s="103">
        <f t="shared" si="46"/>
        <v>4624.92</v>
      </c>
      <c r="AP138" s="103">
        <f t="shared" si="47"/>
        <v>13103.940000000002</v>
      </c>
      <c r="AQ138" s="103">
        <f t="shared" si="48"/>
        <v>3083.2799999999997</v>
      </c>
      <c r="AR138" s="103"/>
      <c r="AS138" s="103">
        <f t="shared" si="49"/>
        <v>2141.166666666667</v>
      </c>
      <c r="AT138" s="111">
        <v>0</v>
      </c>
      <c r="AU138" s="111">
        <v>0</v>
      </c>
      <c r="AV138" s="111"/>
      <c r="AW138" s="111"/>
      <c r="AX138" s="106">
        <v>0</v>
      </c>
      <c r="AY138" s="106">
        <v>0</v>
      </c>
      <c r="AZ138" s="106">
        <v>0</v>
      </c>
      <c r="BA138" s="112">
        <v>0</v>
      </c>
      <c r="BB138" s="108">
        <f t="shared" si="50"/>
        <v>260819.34</v>
      </c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  <c r="IT138" s="15"/>
      <c r="IU138" s="15"/>
      <c r="IV138" s="15"/>
      <c r="IW138" s="15"/>
      <c r="IX138" s="15"/>
      <c r="IY138" s="15"/>
      <c r="IZ138" s="15"/>
      <c r="JA138" s="15"/>
    </row>
    <row r="139" spans="1:261" s="16" customFormat="1" ht="24" customHeight="1" x14ac:dyDescent="0.2">
      <c r="A139" s="27">
        <f t="shared" si="73"/>
        <v>127</v>
      </c>
      <c r="B139" s="29">
        <v>11</v>
      </c>
      <c r="C139" s="30" t="s">
        <v>57</v>
      </c>
      <c r="D139" s="31">
        <v>251</v>
      </c>
      <c r="E139" s="30">
        <v>374</v>
      </c>
      <c r="F139" s="32">
        <v>2</v>
      </c>
      <c r="G139" s="32"/>
      <c r="H139" s="32">
        <v>10</v>
      </c>
      <c r="I139" s="33" t="s">
        <v>63</v>
      </c>
      <c r="J139" s="33"/>
      <c r="K139" s="27"/>
      <c r="L139" s="28"/>
      <c r="M139" s="26" t="s">
        <v>687</v>
      </c>
      <c r="N139" s="26" t="s">
        <v>526</v>
      </c>
      <c r="O139" s="27">
        <v>18</v>
      </c>
      <c r="P139" s="27">
        <v>40</v>
      </c>
      <c r="Q139" s="27" t="s">
        <v>59</v>
      </c>
      <c r="R139" s="33" t="s">
        <v>114</v>
      </c>
      <c r="S139" s="27">
        <v>11</v>
      </c>
      <c r="T139" s="33" t="s">
        <v>530</v>
      </c>
      <c r="U139" s="27" t="s">
        <v>348</v>
      </c>
      <c r="V139" s="34" t="s">
        <v>62</v>
      </c>
      <c r="W139" s="110">
        <v>29714</v>
      </c>
      <c r="X139" s="111">
        <v>1465</v>
      </c>
      <c r="Y139" s="111">
        <v>1107</v>
      </c>
      <c r="Z139" s="111"/>
      <c r="AA139" s="104">
        <v>0</v>
      </c>
      <c r="AB139" s="105">
        <f t="shared" ref="AB139:AB155" si="85">+W139*17.5%</f>
        <v>5199.95</v>
      </c>
      <c r="AC139" s="105">
        <f t="shared" ref="AC139:AC155" si="86">+W139*3%</f>
        <v>891.42</v>
      </c>
      <c r="AD139" s="105">
        <f t="shared" ref="AD139:AD141" si="87">+W139*8.5%</f>
        <v>2525.69</v>
      </c>
      <c r="AE139" s="105">
        <f t="shared" ref="AE139:AE141" si="88">+W139*2%</f>
        <v>594.28</v>
      </c>
      <c r="AF139" s="102">
        <f t="shared" ref="AF139:AF155" si="89">+W139*12</f>
        <v>356568</v>
      </c>
      <c r="AG139" s="103">
        <f t="shared" ref="AG139:AG155" si="90">+X139*12</f>
        <v>17580</v>
      </c>
      <c r="AH139" s="103">
        <f t="shared" ref="AH139:AH155" si="91">+Y139*12</f>
        <v>13284</v>
      </c>
      <c r="AI139" s="111"/>
      <c r="AJ139" s="103">
        <f t="shared" ref="AJ139:AJ155" si="92">+AA139*12</f>
        <v>0</v>
      </c>
      <c r="AK139" s="103">
        <f t="shared" ref="AK139:AK155" si="93">+W139/30*50</f>
        <v>49523.333333333336</v>
      </c>
      <c r="AL139" s="103">
        <f t="shared" ref="AL139:AL155" si="94">+W139/30*20*0.25</f>
        <v>4952.3333333333339</v>
      </c>
      <c r="AM139" s="111">
        <v>0</v>
      </c>
      <c r="AN139" s="103">
        <f t="shared" ref="AN139:AN155" si="95">+AB139*12</f>
        <v>62399.399999999994</v>
      </c>
      <c r="AO139" s="103">
        <f t="shared" ref="AO139:AO155" si="96">+AC139*12</f>
        <v>10697.039999999999</v>
      </c>
      <c r="AP139" s="103">
        <f t="shared" ref="AP139:AP143" si="97">+AD139*12</f>
        <v>30308.28</v>
      </c>
      <c r="AQ139" s="103">
        <f t="shared" ref="AQ139:AQ143" si="98">+AE139*12</f>
        <v>7131.36</v>
      </c>
      <c r="AR139" s="103"/>
      <c r="AS139" s="103">
        <f t="shared" ref="AS139:AS143" si="99">+W139/30*5</f>
        <v>4952.3333333333339</v>
      </c>
      <c r="AT139" s="111">
        <v>0</v>
      </c>
      <c r="AU139" s="111">
        <v>0</v>
      </c>
      <c r="AV139" s="111"/>
      <c r="AW139" s="111"/>
      <c r="AX139" s="106">
        <v>0</v>
      </c>
      <c r="AY139" s="106">
        <v>0</v>
      </c>
      <c r="AZ139" s="106">
        <v>0</v>
      </c>
      <c r="BA139" s="112">
        <v>0</v>
      </c>
      <c r="BB139" s="108">
        <f t="shared" ref="BB139:BB155" si="100">SUM(AF139:BA139)</f>
        <v>557396.07999999996</v>
      </c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  <c r="IT139" s="15"/>
      <c r="IU139" s="15"/>
      <c r="IV139" s="15"/>
      <c r="IW139" s="15"/>
      <c r="IX139" s="15"/>
      <c r="IY139" s="15"/>
      <c r="IZ139" s="15"/>
      <c r="JA139" s="15"/>
    </row>
    <row r="140" spans="1:261" s="16" customFormat="1" ht="24" customHeight="1" x14ac:dyDescent="0.2">
      <c r="A140" s="27">
        <f t="shared" si="73"/>
        <v>128</v>
      </c>
      <c r="B140" s="29">
        <v>11</v>
      </c>
      <c r="C140" s="30" t="s">
        <v>57</v>
      </c>
      <c r="D140" s="31">
        <v>251</v>
      </c>
      <c r="E140" s="30">
        <v>374</v>
      </c>
      <c r="F140" s="32">
        <v>2</v>
      </c>
      <c r="G140" s="32"/>
      <c r="H140" s="32">
        <v>2200</v>
      </c>
      <c r="I140" s="33" t="s">
        <v>349</v>
      </c>
      <c r="J140" s="33" t="s">
        <v>350</v>
      </c>
      <c r="K140" s="27" t="s">
        <v>58</v>
      </c>
      <c r="L140" s="28">
        <v>43454</v>
      </c>
      <c r="M140" s="26" t="s">
        <v>687</v>
      </c>
      <c r="N140" s="26" t="s">
        <v>527</v>
      </c>
      <c r="O140" s="27">
        <v>11</v>
      </c>
      <c r="P140" s="27">
        <v>40</v>
      </c>
      <c r="Q140" s="27" t="s">
        <v>59</v>
      </c>
      <c r="R140" s="33" t="s">
        <v>114</v>
      </c>
      <c r="S140" s="27">
        <v>11</v>
      </c>
      <c r="T140" s="33" t="s">
        <v>530</v>
      </c>
      <c r="U140" s="27" t="s">
        <v>351</v>
      </c>
      <c r="V140" s="34" t="s">
        <v>352</v>
      </c>
      <c r="W140" s="110">
        <v>15983</v>
      </c>
      <c r="X140" s="111">
        <v>1093</v>
      </c>
      <c r="Y140" s="111">
        <v>899</v>
      </c>
      <c r="Z140" s="111"/>
      <c r="AA140" s="104">
        <v>0</v>
      </c>
      <c r="AB140" s="105">
        <f t="shared" si="85"/>
        <v>2797.0249999999996</v>
      </c>
      <c r="AC140" s="105">
        <f t="shared" si="86"/>
        <v>479.49</v>
      </c>
      <c r="AD140" s="105">
        <f t="shared" si="87"/>
        <v>1358.5550000000001</v>
      </c>
      <c r="AE140" s="105">
        <f t="shared" si="88"/>
        <v>319.66000000000003</v>
      </c>
      <c r="AF140" s="102">
        <f t="shared" si="89"/>
        <v>191796</v>
      </c>
      <c r="AG140" s="103">
        <f t="shared" si="90"/>
        <v>13116</v>
      </c>
      <c r="AH140" s="103">
        <f t="shared" si="91"/>
        <v>10788</v>
      </c>
      <c r="AI140" s="111"/>
      <c r="AJ140" s="103">
        <f t="shared" si="92"/>
        <v>0</v>
      </c>
      <c r="AK140" s="103">
        <f t="shared" si="93"/>
        <v>26638.333333333332</v>
      </c>
      <c r="AL140" s="103">
        <f t="shared" si="94"/>
        <v>2663.833333333333</v>
      </c>
      <c r="AM140" s="111">
        <v>0</v>
      </c>
      <c r="AN140" s="103">
        <f t="shared" si="95"/>
        <v>33564.299999999996</v>
      </c>
      <c r="AO140" s="103">
        <f t="shared" si="96"/>
        <v>5753.88</v>
      </c>
      <c r="AP140" s="103">
        <f t="shared" si="97"/>
        <v>16302.66</v>
      </c>
      <c r="AQ140" s="103">
        <f t="shared" si="98"/>
        <v>3835.92</v>
      </c>
      <c r="AR140" s="103"/>
      <c r="AS140" s="103">
        <f t="shared" si="99"/>
        <v>2663.833333333333</v>
      </c>
      <c r="AT140" s="111">
        <v>0</v>
      </c>
      <c r="AU140" s="111">
        <v>0</v>
      </c>
      <c r="AV140" s="111"/>
      <c r="AW140" s="111"/>
      <c r="AX140" s="106">
        <v>0</v>
      </c>
      <c r="AY140" s="106">
        <v>0</v>
      </c>
      <c r="AZ140" s="106">
        <v>0</v>
      </c>
      <c r="BA140" s="112">
        <v>0</v>
      </c>
      <c r="BB140" s="108">
        <f t="shared" si="100"/>
        <v>307122.75999999995</v>
      </c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  <c r="IT140" s="15"/>
      <c r="IU140" s="15"/>
      <c r="IV140" s="15"/>
      <c r="IW140" s="15"/>
      <c r="IX140" s="15"/>
      <c r="IY140" s="15"/>
      <c r="IZ140" s="15"/>
      <c r="JA140" s="15"/>
    </row>
    <row r="141" spans="1:261" s="16" customFormat="1" ht="24" customHeight="1" x14ac:dyDescent="0.2">
      <c r="A141" s="27">
        <f t="shared" si="73"/>
        <v>129</v>
      </c>
      <c r="B141" s="29">
        <v>11</v>
      </c>
      <c r="C141" s="30" t="s">
        <v>57</v>
      </c>
      <c r="D141" s="31">
        <v>251</v>
      </c>
      <c r="E141" s="30">
        <v>372</v>
      </c>
      <c r="F141" s="32">
        <v>2</v>
      </c>
      <c r="G141" s="32"/>
      <c r="H141" s="141">
        <v>1559</v>
      </c>
      <c r="I141" s="33" t="s">
        <v>353</v>
      </c>
      <c r="J141" s="33" t="s">
        <v>354</v>
      </c>
      <c r="K141" s="27" t="s">
        <v>58</v>
      </c>
      <c r="L141" s="28">
        <v>37182</v>
      </c>
      <c r="M141" s="28" t="s">
        <v>522</v>
      </c>
      <c r="N141" s="26" t="s">
        <v>527</v>
      </c>
      <c r="O141" s="27">
        <v>6</v>
      </c>
      <c r="P141" s="27">
        <v>40</v>
      </c>
      <c r="Q141" s="27" t="s">
        <v>96</v>
      </c>
      <c r="R141" s="33" t="s">
        <v>114</v>
      </c>
      <c r="S141" s="27">
        <v>15</v>
      </c>
      <c r="T141" s="33" t="s">
        <v>528</v>
      </c>
      <c r="U141" s="142" t="s">
        <v>355</v>
      </c>
      <c r="V141" s="34" t="s">
        <v>356</v>
      </c>
      <c r="W141" s="110">
        <v>14306</v>
      </c>
      <c r="X141" s="111">
        <v>915</v>
      </c>
      <c r="Y141" s="111">
        <v>836</v>
      </c>
      <c r="Z141" s="111"/>
      <c r="AA141" s="104">
        <v>725</v>
      </c>
      <c r="AB141" s="105">
        <f t="shared" si="85"/>
        <v>2503.5499999999997</v>
      </c>
      <c r="AC141" s="105">
        <f t="shared" si="86"/>
        <v>429.18</v>
      </c>
      <c r="AD141" s="105">
        <f t="shared" si="87"/>
        <v>1216.01</v>
      </c>
      <c r="AE141" s="105">
        <f t="shared" si="88"/>
        <v>286.12</v>
      </c>
      <c r="AF141" s="102">
        <f t="shared" si="89"/>
        <v>171672</v>
      </c>
      <c r="AG141" s="103">
        <f t="shared" si="90"/>
        <v>10980</v>
      </c>
      <c r="AH141" s="103">
        <f t="shared" si="91"/>
        <v>10032</v>
      </c>
      <c r="AI141" s="111"/>
      <c r="AJ141" s="103">
        <f t="shared" si="92"/>
        <v>8700</v>
      </c>
      <c r="AK141" s="103">
        <f t="shared" si="93"/>
        <v>23843.333333333332</v>
      </c>
      <c r="AL141" s="103">
        <f t="shared" si="94"/>
        <v>2384.3333333333335</v>
      </c>
      <c r="AM141" s="111">
        <v>6329</v>
      </c>
      <c r="AN141" s="103">
        <f t="shared" si="95"/>
        <v>30042.6</v>
      </c>
      <c r="AO141" s="103">
        <f t="shared" si="96"/>
        <v>5150.16</v>
      </c>
      <c r="AP141" s="103">
        <f t="shared" si="97"/>
        <v>14592.119999999999</v>
      </c>
      <c r="AQ141" s="103">
        <f t="shared" si="98"/>
        <v>3433.44</v>
      </c>
      <c r="AR141" s="103"/>
      <c r="AS141" s="103">
        <f t="shared" si="99"/>
        <v>2384.3333333333335</v>
      </c>
      <c r="AT141" s="111">
        <v>0</v>
      </c>
      <c r="AU141" s="111">
        <v>0</v>
      </c>
      <c r="AV141" s="111"/>
      <c r="AW141" s="111"/>
      <c r="AX141" s="106">
        <v>0</v>
      </c>
      <c r="AY141" s="106">
        <v>0</v>
      </c>
      <c r="AZ141" s="106">
        <v>0</v>
      </c>
      <c r="BA141" s="112">
        <v>0</v>
      </c>
      <c r="BB141" s="108">
        <f t="shared" si="100"/>
        <v>289543.31999999995</v>
      </c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  <c r="IT141" s="15"/>
      <c r="IU141" s="15"/>
      <c r="IV141" s="15"/>
      <c r="IW141" s="15"/>
      <c r="IX141" s="15"/>
      <c r="IY141" s="15"/>
      <c r="IZ141" s="15"/>
      <c r="JA141" s="15"/>
    </row>
    <row r="142" spans="1:261" s="16" customFormat="1" ht="24" customHeight="1" x14ac:dyDescent="0.2">
      <c r="A142" s="27">
        <f t="shared" si="73"/>
        <v>130</v>
      </c>
      <c r="B142" s="29">
        <v>11</v>
      </c>
      <c r="C142" s="30" t="s">
        <v>57</v>
      </c>
      <c r="D142" s="31">
        <v>251</v>
      </c>
      <c r="E142" s="30">
        <v>372</v>
      </c>
      <c r="F142" s="32">
        <v>2</v>
      </c>
      <c r="G142" s="32"/>
      <c r="H142" s="141">
        <v>1626</v>
      </c>
      <c r="I142" s="33" t="s">
        <v>357</v>
      </c>
      <c r="J142" s="33" t="s">
        <v>358</v>
      </c>
      <c r="K142" s="27" t="s">
        <v>58</v>
      </c>
      <c r="L142" s="28">
        <v>37839</v>
      </c>
      <c r="M142" s="28" t="s">
        <v>522</v>
      </c>
      <c r="N142" s="26" t="s">
        <v>527</v>
      </c>
      <c r="O142" s="27">
        <v>6</v>
      </c>
      <c r="P142" s="27">
        <v>40</v>
      </c>
      <c r="Q142" s="27" t="s">
        <v>96</v>
      </c>
      <c r="R142" s="33" t="s">
        <v>114</v>
      </c>
      <c r="S142" s="27">
        <v>15</v>
      </c>
      <c r="T142" s="33" t="s">
        <v>528</v>
      </c>
      <c r="U142" s="142" t="s">
        <v>355</v>
      </c>
      <c r="V142" s="34" t="s">
        <v>356</v>
      </c>
      <c r="W142" s="110">
        <v>14306</v>
      </c>
      <c r="X142" s="111">
        <v>915</v>
      </c>
      <c r="Y142" s="111">
        <v>836</v>
      </c>
      <c r="Z142" s="111"/>
      <c r="AA142" s="104">
        <v>580</v>
      </c>
      <c r="AB142" s="105">
        <f t="shared" si="85"/>
        <v>2503.5499999999997</v>
      </c>
      <c r="AC142" s="105">
        <f t="shared" si="86"/>
        <v>429.18</v>
      </c>
      <c r="AD142" s="105">
        <f t="shared" ref="AD142:AD209" si="101">+W142*8.5%</f>
        <v>1216.01</v>
      </c>
      <c r="AE142" s="105">
        <f t="shared" ref="AE142:AE209" si="102">+W142*2%</f>
        <v>286.12</v>
      </c>
      <c r="AF142" s="102">
        <f t="shared" si="89"/>
        <v>171672</v>
      </c>
      <c r="AG142" s="103">
        <f t="shared" si="90"/>
        <v>10980</v>
      </c>
      <c r="AH142" s="103">
        <f t="shared" si="91"/>
        <v>10032</v>
      </c>
      <c r="AI142" s="111"/>
      <c r="AJ142" s="103">
        <f t="shared" si="92"/>
        <v>6960</v>
      </c>
      <c r="AK142" s="103">
        <f t="shared" si="93"/>
        <v>23843.333333333332</v>
      </c>
      <c r="AL142" s="103">
        <f t="shared" si="94"/>
        <v>2384.3333333333335</v>
      </c>
      <c r="AM142" s="111">
        <v>6329</v>
      </c>
      <c r="AN142" s="103">
        <f t="shared" si="95"/>
        <v>30042.6</v>
      </c>
      <c r="AO142" s="103">
        <f t="shared" si="96"/>
        <v>5150.16</v>
      </c>
      <c r="AP142" s="103">
        <f t="shared" si="97"/>
        <v>14592.119999999999</v>
      </c>
      <c r="AQ142" s="103">
        <f t="shared" si="98"/>
        <v>3433.44</v>
      </c>
      <c r="AR142" s="103"/>
      <c r="AS142" s="103">
        <f t="shared" si="99"/>
        <v>2384.3333333333335</v>
      </c>
      <c r="AT142" s="111">
        <v>0</v>
      </c>
      <c r="AU142" s="111">
        <v>0</v>
      </c>
      <c r="AV142" s="111"/>
      <c r="AW142" s="111"/>
      <c r="AX142" s="106">
        <v>0</v>
      </c>
      <c r="AY142" s="106">
        <v>0</v>
      </c>
      <c r="AZ142" s="106">
        <v>0</v>
      </c>
      <c r="BA142" s="112">
        <v>0</v>
      </c>
      <c r="BB142" s="108">
        <f t="shared" si="100"/>
        <v>287803.31999999995</v>
      </c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  <c r="IT142" s="15"/>
      <c r="IU142" s="15"/>
      <c r="IV142" s="15"/>
      <c r="IW142" s="15"/>
      <c r="IX142" s="15"/>
      <c r="IY142" s="15"/>
      <c r="IZ142" s="15"/>
      <c r="JA142" s="15"/>
    </row>
    <row r="143" spans="1:261" s="16" customFormat="1" ht="24" customHeight="1" x14ac:dyDescent="0.2">
      <c r="A143" s="27">
        <f t="shared" si="73"/>
        <v>131</v>
      </c>
      <c r="B143" s="29">
        <v>11</v>
      </c>
      <c r="C143" s="30" t="s">
        <v>57</v>
      </c>
      <c r="D143" s="31">
        <v>251</v>
      </c>
      <c r="E143" s="30">
        <v>372</v>
      </c>
      <c r="F143" s="32">
        <v>2</v>
      </c>
      <c r="G143" s="32"/>
      <c r="H143" s="141">
        <v>2184</v>
      </c>
      <c r="I143" s="33" t="s">
        <v>359</v>
      </c>
      <c r="J143" s="33" t="s">
        <v>360</v>
      </c>
      <c r="K143" s="27" t="s">
        <v>58</v>
      </c>
      <c r="L143" s="28">
        <v>43361</v>
      </c>
      <c r="M143" s="28" t="s">
        <v>522</v>
      </c>
      <c r="N143" s="26" t="s">
        <v>527</v>
      </c>
      <c r="O143" s="27">
        <v>6</v>
      </c>
      <c r="P143" s="27">
        <v>40</v>
      </c>
      <c r="Q143" s="27" t="s">
        <v>96</v>
      </c>
      <c r="R143" s="33" t="s">
        <v>114</v>
      </c>
      <c r="S143" s="27">
        <v>15</v>
      </c>
      <c r="T143" s="33" t="s">
        <v>528</v>
      </c>
      <c r="U143" s="142" t="s">
        <v>355</v>
      </c>
      <c r="V143" s="34" t="s">
        <v>356</v>
      </c>
      <c r="W143" s="110">
        <v>14306</v>
      </c>
      <c r="X143" s="111">
        <v>915</v>
      </c>
      <c r="Y143" s="111">
        <v>836</v>
      </c>
      <c r="Z143" s="111"/>
      <c r="AA143" s="104">
        <v>0</v>
      </c>
      <c r="AB143" s="105">
        <f t="shared" si="85"/>
        <v>2503.5499999999997</v>
      </c>
      <c r="AC143" s="105">
        <f t="shared" si="86"/>
        <v>429.18</v>
      </c>
      <c r="AD143" s="105">
        <f t="shared" si="101"/>
        <v>1216.01</v>
      </c>
      <c r="AE143" s="105">
        <f t="shared" si="102"/>
        <v>286.12</v>
      </c>
      <c r="AF143" s="102">
        <f t="shared" si="89"/>
        <v>171672</v>
      </c>
      <c r="AG143" s="103">
        <f t="shared" si="90"/>
        <v>10980</v>
      </c>
      <c r="AH143" s="103">
        <f t="shared" si="91"/>
        <v>10032</v>
      </c>
      <c r="AI143" s="111"/>
      <c r="AJ143" s="103">
        <f t="shared" si="92"/>
        <v>0</v>
      </c>
      <c r="AK143" s="103">
        <f t="shared" si="93"/>
        <v>23843.333333333332</v>
      </c>
      <c r="AL143" s="103">
        <f t="shared" si="94"/>
        <v>2384.3333333333335</v>
      </c>
      <c r="AM143" s="111">
        <v>6329</v>
      </c>
      <c r="AN143" s="103">
        <f t="shared" si="95"/>
        <v>30042.6</v>
      </c>
      <c r="AO143" s="103">
        <f t="shared" si="96"/>
        <v>5150.16</v>
      </c>
      <c r="AP143" s="103">
        <f t="shared" si="97"/>
        <v>14592.119999999999</v>
      </c>
      <c r="AQ143" s="103">
        <f t="shared" si="98"/>
        <v>3433.44</v>
      </c>
      <c r="AR143" s="103"/>
      <c r="AS143" s="103">
        <f t="shared" si="99"/>
        <v>2384.3333333333335</v>
      </c>
      <c r="AT143" s="111">
        <v>0</v>
      </c>
      <c r="AU143" s="111">
        <v>0</v>
      </c>
      <c r="AV143" s="111"/>
      <c r="AW143" s="111"/>
      <c r="AX143" s="106">
        <v>0</v>
      </c>
      <c r="AY143" s="106">
        <v>0</v>
      </c>
      <c r="AZ143" s="106">
        <v>0</v>
      </c>
      <c r="BA143" s="112">
        <v>0</v>
      </c>
      <c r="BB143" s="108">
        <f t="shared" si="100"/>
        <v>280843.32</v>
      </c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8"/>
      <c r="JA143" s="48"/>
    </row>
    <row r="144" spans="1:261" s="16" customFormat="1" ht="24" customHeight="1" x14ac:dyDescent="0.2">
      <c r="A144" s="27">
        <f t="shared" ref="A144:A207" si="103">+A143+1</f>
        <v>132</v>
      </c>
      <c r="B144" s="29">
        <v>11</v>
      </c>
      <c r="C144" s="30" t="s">
        <v>57</v>
      </c>
      <c r="D144" s="31">
        <v>251</v>
      </c>
      <c r="E144" s="30">
        <v>372</v>
      </c>
      <c r="F144" s="32">
        <v>2</v>
      </c>
      <c r="G144" s="32"/>
      <c r="H144" s="141">
        <v>2230</v>
      </c>
      <c r="I144" s="33" t="s">
        <v>361</v>
      </c>
      <c r="J144" s="33" t="s">
        <v>362</v>
      </c>
      <c r="K144" s="27" t="s">
        <v>58</v>
      </c>
      <c r="L144" s="46">
        <v>43862</v>
      </c>
      <c r="M144" s="47" t="s">
        <v>522</v>
      </c>
      <c r="N144" s="47" t="s">
        <v>527</v>
      </c>
      <c r="O144" s="27">
        <v>6</v>
      </c>
      <c r="P144" s="27">
        <v>60</v>
      </c>
      <c r="Q144" s="27" t="s">
        <v>96</v>
      </c>
      <c r="R144" s="33" t="s">
        <v>114</v>
      </c>
      <c r="S144" s="27">
        <v>15</v>
      </c>
      <c r="T144" s="33" t="s">
        <v>528</v>
      </c>
      <c r="U144" s="142" t="s">
        <v>355</v>
      </c>
      <c r="V144" s="34" t="s">
        <v>356</v>
      </c>
      <c r="W144" s="110">
        <v>14306</v>
      </c>
      <c r="X144" s="111">
        <v>915</v>
      </c>
      <c r="Y144" s="111">
        <v>836</v>
      </c>
      <c r="Z144" s="111"/>
      <c r="AA144" s="104">
        <v>0</v>
      </c>
      <c r="AB144" s="105">
        <f t="shared" si="85"/>
        <v>2503.5499999999997</v>
      </c>
      <c r="AC144" s="105">
        <f t="shared" si="86"/>
        <v>429.18</v>
      </c>
      <c r="AD144" s="105">
        <f t="shared" si="101"/>
        <v>1216.01</v>
      </c>
      <c r="AE144" s="105">
        <f t="shared" si="102"/>
        <v>286.12</v>
      </c>
      <c r="AF144" s="102">
        <f t="shared" si="89"/>
        <v>171672</v>
      </c>
      <c r="AG144" s="103">
        <f t="shared" si="90"/>
        <v>10980</v>
      </c>
      <c r="AH144" s="103">
        <f t="shared" si="91"/>
        <v>10032</v>
      </c>
      <c r="AI144" s="111"/>
      <c r="AJ144" s="103">
        <f t="shared" si="92"/>
        <v>0</v>
      </c>
      <c r="AK144" s="103">
        <f t="shared" si="93"/>
        <v>23843.333333333332</v>
      </c>
      <c r="AL144" s="103">
        <f t="shared" si="94"/>
        <v>2384.3333333333335</v>
      </c>
      <c r="AM144" s="111">
        <v>9149.4</v>
      </c>
      <c r="AN144" s="103">
        <f t="shared" si="95"/>
        <v>30042.6</v>
      </c>
      <c r="AO144" s="103">
        <f t="shared" si="96"/>
        <v>5150.16</v>
      </c>
      <c r="AP144" s="103">
        <f t="shared" ref="AP144:AP172" si="104">+AD144*12</f>
        <v>14592.119999999999</v>
      </c>
      <c r="AQ144" s="103">
        <f t="shared" ref="AQ144:AQ172" si="105">+AE144*12</f>
        <v>3433.44</v>
      </c>
      <c r="AR144" s="103"/>
      <c r="AS144" s="103">
        <f t="shared" ref="AS144:AS172" si="106">+W144/30*5</f>
        <v>2384.3333333333335</v>
      </c>
      <c r="AT144" s="111">
        <v>0</v>
      </c>
      <c r="AU144" s="111">
        <v>0</v>
      </c>
      <c r="AV144" s="111"/>
      <c r="AW144" s="111"/>
      <c r="AX144" s="106">
        <v>0</v>
      </c>
      <c r="AY144" s="106">
        <v>0</v>
      </c>
      <c r="AZ144" s="106">
        <v>0</v>
      </c>
      <c r="BA144" s="112">
        <v>0</v>
      </c>
      <c r="BB144" s="109">
        <f t="shared" si="100"/>
        <v>283663.71999999997</v>
      </c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  <c r="IT144" s="15"/>
      <c r="IU144" s="15"/>
      <c r="IV144" s="15"/>
      <c r="IW144" s="15"/>
      <c r="IX144" s="15"/>
      <c r="IY144" s="15"/>
      <c r="IZ144" s="15"/>
      <c r="JA144" s="15"/>
    </row>
    <row r="145" spans="1:261" s="16" customFormat="1" ht="24" customHeight="1" x14ac:dyDescent="0.2">
      <c r="A145" s="27">
        <f t="shared" si="103"/>
        <v>133</v>
      </c>
      <c r="B145" s="29">
        <v>11</v>
      </c>
      <c r="C145" s="30" t="s">
        <v>57</v>
      </c>
      <c r="D145" s="31">
        <v>251</v>
      </c>
      <c r="E145" s="30">
        <v>372</v>
      </c>
      <c r="F145" s="32">
        <v>2</v>
      </c>
      <c r="G145" s="32"/>
      <c r="H145" s="141">
        <v>1890</v>
      </c>
      <c r="I145" s="33" t="s">
        <v>363</v>
      </c>
      <c r="J145" s="33" t="s">
        <v>364</v>
      </c>
      <c r="K145" s="27" t="s">
        <v>58</v>
      </c>
      <c r="L145" s="28">
        <v>40375</v>
      </c>
      <c r="M145" s="28" t="s">
        <v>522</v>
      </c>
      <c r="N145" s="26" t="s">
        <v>527</v>
      </c>
      <c r="O145" s="27">
        <v>6</v>
      </c>
      <c r="P145" s="27">
        <v>60</v>
      </c>
      <c r="Q145" s="27" t="s">
        <v>96</v>
      </c>
      <c r="R145" s="33" t="s">
        <v>114</v>
      </c>
      <c r="S145" s="27">
        <v>15</v>
      </c>
      <c r="T145" s="33" t="s">
        <v>528</v>
      </c>
      <c r="U145" s="27" t="s">
        <v>365</v>
      </c>
      <c r="V145" s="34" t="s">
        <v>356</v>
      </c>
      <c r="W145" s="110">
        <v>14306</v>
      </c>
      <c r="X145" s="111">
        <v>915</v>
      </c>
      <c r="Y145" s="111">
        <v>836</v>
      </c>
      <c r="Z145" s="111"/>
      <c r="AA145" s="104">
        <v>435</v>
      </c>
      <c r="AB145" s="105">
        <f t="shared" si="85"/>
        <v>2503.5499999999997</v>
      </c>
      <c r="AC145" s="105">
        <f t="shared" si="86"/>
        <v>429.18</v>
      </c>
      <c r="AD145" s="105">
        <f t="shared" si="101"/>
        <v>1216.01</v>
      </c>
      <c r="AE145" s="105">
        <f t="shared" si="102"/>
        <v>286.12</v>
      </c>
      <c r="AF145" s="102">
        <f t="shared" si="89"/>
        <v>171672</v>
      </c>
      <c r="AG145" s="103">
        <f t="shared" si="90"/>
        <v>10980</v>
      </c>
      <c r="AH145" s="103">
        <f t="shared" si="91"/>
        <v>10032</v>
      </c>
      <c r="AI145" s="111"/>
      <c r="AJ145" s="103">
        <f t="shared" si="92"/>
        <v>5220</v>
      </c>
      <c r="AK145" s="103">
        <f t="shared" si="93"/>
        <v>23843.333333333332</v>
      </c>
      <c r="AL145" s="103">
        <f t="shared" si="94"/>
        <v>2384.3333333333335</v>
      </c>
      <c r="AM145" s="111">
        <v>6828</v>
      </c>
      <c r="AN145" s="103">
        <f t="shared" si="95"/>
        <v>30042.6</v>
      </c>
      <c r="AO145" s="103">
        <f t="shared" si="96"/>
        <v>5150.16</v>
      </c>
      <c r="AP145" s="103">
        <f t="shared" si="104"/>
        <v>14592.119999999999</v>
      </c>
      <c r="AQ145" s="103">
        <f t="shared" si="105"/>
        <v>3433.44</v>
      </c>
      <c r="AR145" s="103"/>
      <c r="AS145" s="103">
        <f t="shared" si="106"/>
        <v>2384.3333333333335</v>
      </c>
      <c r="AT145" s="111">
        <v>0</v>
      </c>
      <c r="AU145" s="111">
        <v>0</v>
      </c>
      <c r="AV145" s="111"/>
      <c r="AW145" s="111"/>
      <c r="AX145" s="106">
        <v>0</v>
      </c>
      <c r="AY145" s="106">
        <v>0</v>
      </c>
      <c r="AZ145" s="106">
        <v>0</v>
      </c>
      <c r="BA145" s="112">
        <v>0</v>
      </c>
      <c r="BB145" s="108">
        <f t="shared" si="100"/>
        <v>286562.32</v>
      </c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  <c r="IT145" s="15"/>
      <c r="IU145" s="15"/>
      <c r="IV145" s="15"/>
      <c r="IW145" s="15"/>
      <c r="IX145" s="15"/>
      <c r="IY145" s="15"/>
      <c r="IZ145" s="15"/>
      <c r="JA145" s="15"/>
    </row>
    <row r="146" spans="1:261" s="16" customFormat="1" ht="24" customHeight="1" x14ac:dyDescent="0.2">
      <c r="A146" s="27">
        <f t="shared" si="103"/>
        <v>134</v>
      </c>
      <c r="B146" s="29">
        <v>11</v>
      </c>
      <c r="C146" s="30" t="s">
        <v>57</v>
      </c>
      <c r="D146" s="31">
        <v>251</v>
      </c>
      <c r="E146" s="30">
        <v>372</v>
      </c>
      <c r="F146" s="32">
        <v>2</v>
      </c>
      <c r="G146" s="32"/>
      <c r="H146" s="141">
        <v>1918</v>
      </c>
      <c r="I146" s="33" t="s">
        <v>366</v>
      </c>
      <c r="J146" s="33" t="s">
        <v>367</v>
      </c>
      <c r="K146" s="27" t="s">
        <v>58</v>
      </c>
      <c r="L146" s="28">
        <v>40695</v>
      </c>
      <c r="M146" s="28" t="s">
        <v>522</v>
      </c>
      <c r="N146" s="26" t="s">
        <v>527</v>
      </c>
      <c r="O146" s="27">
        <v>6</v>
      </c>
      <c r="P146" s="27">
        <v>60</v>
      </c>
      <c r="Q146" s="27" t="s">
        <v>96</v>
      </c>
      <c r="R146" s="33" t="s">
        <v>114</v>
      </c>
      <c r="S146" s="27">
        <v>15</v>
      </c>
      <c r="T146" s="33" t="s">
        <v>528</v>
      </c>
      <c r="U146" s="27" t="s">
        <v>365</v>
      </c>
      <c r="V146" s="34" t="s">
        <v>356</v>
      </c>
      <c r="W146" s="110">
        <v>14306</v>
      </c>
      <c r="X146" s="111">
        <v>915</v>
      </c>
      <c r="Y146" s="111">
        <v>836</v>
      </c>
      <c r="Z146" s="111"/>
      <c r="AA146" s="104">
        <f>145*3</f>
        <v>435</v>
      </c>
      <c r="AB146" s="105">
        <f t="shared" si="85"/>
        <v>2503.5499999999997</v>
      </c>
      <c r="AC146" s="105">
        <f t="shared" si="86"/>
        <v>429.18</v>
      </c>
      <c r="AD146" s="105">
        <f t="shared" si="101"/>
        <v>1216.01</v>
      </c>
      <c r="AE146" s="105">
        <f t="shared" si="102"/>
        <v>286.12</v>
      </c>
      <c r="AF146" s="102">
        <f t="shared" si="89"/>
        <v>171672</v>
      </c>
      <c r="AG146" s="103">
        <f t="shared" si="90"/>
        <v>10980</v>
      </c>
      <c r="AH146" s="103">
        <f t="shared" si="91"/>
        <v>10032</v>
      </c>
      <c r="AI146" s="111"/>
      <c r="AJ146" s="103">
        <f t="shared" si="92"/>
        <v>5220</v>
      </c>
      <c r="AK146" s="103">
        <f t="shared" si="93"/>
        <v>23843.333333333332</v>
      </c>
      <c r="AL146" s="103">
        <f t="shared" si="94"/>
        <v>2384.3333333333335</v>
      </c>
      <c r="AM146" s="111">
        <v>6828</v>
      </c>
      <c r="AN146" s="103">
        <f t="shared" si="95"/>
        <v>30042.6</v>
      </c>
      <c r="AO146" s="103">
        <f t="shared" si="96"/>
        <v>5150.16</v>
      </c>
      <c r="AP146" s="103">
        <f t="shared" si="104"/>
        <v>14592.119999999999</v>
      </c>
      <c r="AQ146" s="103">
        <f t="shared" si="105"/>
        <v>3433.44</v>
      </c>
      <c r="AR146" s="103"/>
      <c r="AS146" s="103">
        <f t="shared" si="106"/>
        <v>2384.3333333333335</v>
      </c>
      <c r="AT146" s="111">
        <v>0</v>
      </c>
      <c r="AU146" s="111">
        <v>0</v>
      </c>
      <c r="AV146" s="111"/>
      <c r="AW146" s="111"/>
      <c r="AX146" s="106">
        <v>0</v>
      </c>
      <c r="AY146" s="106">
        <v>0</v>
      </c>
      <c r="AZ146" s="106">
        <v>0</v>
      </c>
      <c r="BA146" s="112">
        <v>0</v>
      </c>
      <c r="BB146" s="108">
        <f t="shared" si="100"/>
        <v>286562.32</v>
      </c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  <c r="IT146" s="15"/>
      <c r="IU146" s="15"/>
      <c r="IV146" s="15"/>
      <c r="IW146" s="15"/>
      <c r="IX146" s="15"/>
      <c r="IY146" s="15"/>
      <c r="IZ146" s="15"/>
      <c r="JA146" s="15"/>
    </row>
    <row r="147" spans="1:261" s="16" customFormat="1" ht="24" customHeight="1" x14ac:dyDescent="0.2">
      <c r="A147" s="27">
        <f t="shared" si="103"/>
        <v>135</v>
      </c>
      <c r="B147" s="29">
        <v>11</v>
      </c>
      <c r="C147" s="30" t="s">
        <v>57</v>
      </c>
      <c r="D147" s="31">
        <v>251</v>
      </c>
      <c r="E147" s="30">
        <v>372</v>
      </c>
      <c r="F147" s="32">
        <v>2</v>
      </c>
      <c r="G147" s="32"/>
      <c r="H147" s="141">
        <v>1937</v>
      </c>
      <c r="I147" s="33" t="s">
        <v>368</v>
      </c>
      <c r="J147" s="33" t="s">
        <v>369</v>
      </c>
      <c r="K147" s="27" t="s">
        <v>58</v>
      </c>
      <c r="L147" s="28">
        <v>40941</v>
      </c>
      <c r="M147" s="28" t="s">
        <v>522</v>
      </c>
      <c r="N147" s="26" t="s">
        <v>527</v>
      </c>
      <c r="O147" s="27">
        <v>6</v>
      </c>
      <c r="P147" s="27">
        <v>60</v>
      </c>
      <c r="Q147" s="27" t="s">
        <v>96</v>
      </c>
      <c r="R147" s="33" t="s">
        <v>114</v>
      </c>
      <c r="S147" s="27">
        <v>15</v>
      </c>
      <c r="T147" s="33" t="s">
        <v>528</v>
      </c>
      <c r="U147" s="27" t="s">
        <v>365</v>
      </c>
      <c r="V147" s="34" t="s">
        <v>356</v>
      </c>
      <c r="W147" s="110">
        <v>14306</v>
      </c>
      <c r="X147" s="111">
        <v>915</v>
      </c>
      <c r="Y147" s="111">
        <v>836</v>
      </c>
      <c r="Z147" s="111"/>
      <c r="AA147" s="104">
        <v>290</v>
      </c>
      <c r="AB147" s="105">
        <f t="shared" si="85"/>
        <v>2503.5499999999997</v>
      </c>
      <c r="AC147" s="105">
        <f t="shared" si="86"/>
        <v>429.18</v>
      </c>
      <c r="AD147" s="105">
        <f t="shared" si="101"/>
        <v>1216.01</v>
      </c>
      <c r="AE147" s="105">
        <f t="shared" si="102"/>
        <v>286.12</v>
      </c>
      <c r="AF147" s="102">
        <f t="shared" si="89"/>
        <v>171672</v>
      </c>
      <c r="AG147" s="103">
        <f t="shared" si="90"/>
        <v>10980</v>
      </c>
      <c r="AH147" s="103">
        <f t="shared" si="91"/>
        <v>10032</v>
      </c>
      <c r="AI147" s="111"/>
      <c r="AJ147" s="103">
        <f t="shared" si="92"/>
        <v>3480</v>
      </c>
      <c r="AK147" s="103">
        <f t="shared" si="93"/>
        <v>23843.333333333332</v>
      </c>
      <c r="AL147" s="103">
        <f t="shared" si="94"/>
        <v>2384.3333333333335</v>
      </c>
      <c r="AM147" s="111">
        <v>6828</v>
      </c>
      <c r="AN147" s="103">
        <f t="shared" si="95"/>
        <v>30042.6</v>
      </c>
      <c r="AO147" s="103">
        <f t="shared" si="96"/>
        <v>5150.16</v>
      </c>
      <c r="AP147" s="103">
        <f t="shared" si="104"/>
        <v>14592.119999999999</v>
      </c>
      <c r="AQ147" s="103">
        <f t="shared" si="105"/>
        <v>3433.44</v>
      </c>
      <c r="AR147" s="103"/>
      <c r="AS147" s="103">
        <f t="shared" si="106"/>
        <v>2384.3333333333335</v>
      </c>
      <c r="AT147" s="111">
        <v>0</v>
      </c>
      <c r="AU147" s="111">
        <v>0</v>
      </c>
      <c r="AV147" s="111"/>
      <c r="AW147" s="111"/>
      <c r="AX147" s="106">
        <v>0</v>
      </c>
      <c r="AY147" s="106">
        <v>0</v>
      </c>
      <c r="AZ147" s="106">
        <v>0</v>
      </c>
      <c r="BA147" s="112">
        <v>0</v>
      </c>
      <c r="BB147" s="108">
        <f t="shared" si="100"/>
        <v>284822.32</v>
      </c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  <c r="IT147" s="15"/>
      <c r="IU147" s="15"/>
      <c r="IV147" s="15"/>
      <c r="IW147" s="15"/>
      <c r="IX147" s="15"/>
      <c r="IY147" s="15"/>
      <c r="IZ147" s="15"/>
      <c r="JA147" s="15"/>
    </row>
    <row r="148" spans="1:261" s="16" customFormat="1" ht="24" customHeight="1" x14ac:dyDescent="0.2">
      <c r="A148" s="27">
        <f t="shared" si="103"/>
        <v>136</v>
      </c>
      <c r="B148" s="29">
        <v>11</v>
      </c>
      <c r="C148" s="30" t="s">
        <v>57</v>
      </c>
      <c r="D148" s="31">
        <v>251</v>
      </c>
      <c r="E148" s="30">
        <v>372</v>
      </c>
      <c r="F148" s="32">
        <v>2</v>
      </c>
      <c r="G148" s="32"/>
      <c r="H148" s="141">
        <v>1940</v>
      </c>
      <c r="I148" s="33" t="s">
        <v>370</v>
      </c>
      <c r="J148" s="33" t="s">
        <v>371</v>
      </c>
      <c r="K148" s="27" t="s">
        <v>58</v>
      </c>
      <c r="L148" s="28">
        <v>40969</v>
      </c>
      <c r="M148" s="28" t="s">
        <v>522</v>
      </c>
      <c r="N148" s="26" t="s">
        <v>527</v>
      </c>
      <c r="O148" s="27">
        <v>6</v>
      </c>
      <c r="P148" s="27">
        <v>60</v>
      </c>
      <c r="Q148" s="27" t="s">
        <v>96</v>
      </c>
      <c r="R148" s="33" t="s">
        <v>114</v>
      </c>
      <c r="S148" s="27">
        <v>15</v>
      </c>
      <c r="T148" s="33" t="s">
        <v>528</v>
      </c>
      <c r="U148" s="27" t="s">
        <v>365</v>
      </c>
      <c r="V148" s="34" t="s">
        <v>356</v>
      </c>
      <c r="W148" s="110">
        <v>14306</v>
      </c>
      <c r="X148" s="111">
        <v>915</v>
      </c>
      <c r="Y148" s="111">
        <v>836</v>
      </c>
      <c r="Z148" s="111"/>
      <c r="AA148" s="104">
        <v>290</v>
      </c>
      <c r="AB148" s="105">
        <f t="shared" si="85"/>
        <v>2503.5499999999997</v>
      </c>
      <c r="AC148" s="105">
        <f t="shared" si="86"/>
        <v>429.18</v>
      </c>
      <c r="AD148" s="105">
        <f t="shared" si="101"/>
        <v>1216.01</v>
      </c>
      <c r="AE148" s="105">
        <f t="shared" si="102"/>
        <v>286.12</v>
      </c>
      <c r="AF148" s="102">
        <f t="shared" si="89"/>
        <v>171672</v>
      </c>
      <c r="AG148" s="103">
        <f t="shared" si="90"/>
        <v>10980</v>
      </c>
      <c r="AH148" s="103">
        <f t="shared" si="91"/>
        <v>10032</v>
      </c>
      <c r="AI148" s="111"/>
      <c r="AJ148" s="103">
        <f t="shared" si="92"/>
        <v>3480</v>
      </c>
      <c r="AK148" s="103">
        <f t="shared" si="93"/>
        <v>23843.333333333332</v>
      </c>
      <c r="AL148" s="103">
        <f t="shared" si="94"/>
        <v>2384.3333333333335</v>
      </c>
      <c r="AM148" s="111">
        <v>6828</v>
      </c>
      <c r="AN148" s="103">
        <f t="shared" si="95"/>
        <v>30042.6</v>
      </c>
      <c r="AO148" s="103">
        <f t="shared" si="96"/>
        <v>5150.16</v>
      </c>
      <c r="AP148" s="103">
        <f t="shared" si="104"/>
        <v>14592.119999999999</v>
      </c>
      <c r="AQ148" s="103">
        <f t="shared" si="105"/>
        <v>3433.44</v>
      </c>
      <c r="AR148" s="103"/>
      <c r="AS148" s="103">
        <f t="shared" si="106"/>
        <v>2384.3333333333335</v>
      </c>
      <c r="AT148" s="111">
        <v>0</v>
      </c>
      <c r="AU148" s="111">
        <v>0</v>
      </c>
      <c r="AV148" s="111"/>
      <c r="AW148" s="111"/>
      <c r="AX148" s="106">
        <v>0</v>
      </c>
      <c r="AY148" s="106">
        <v>0</v>
      </c>
      <c r="AZ148" s="106">
        <v>0</v>
      </c>
      <c r="BA148" s="112">
        <v>0</v>
      </c>
      <c r="BB148" s="108">
        <f t="shared" si="100"/>
        <v>284822.32</v>
      </c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  <c r="IT148" s="15"/>
      <c r="IU148" s="15"/>
      <c r="IV148" s="15"/>
      <c r="IW148" s="15"/>
      <c r="IX148" s="15"/>
      <c r="IY148" s="15"/>
      <c r="IZ148" s="15"/>
      <c r="JA148" s="15"/>
    </row>
    <row r="149" spans="1:261" s="16" customFormat="1" ht="24" customHeight="1" x14ac:dyDescent="0.2">
      <c r="A149" s="27">
        <f t="shared" si="103"/>
        <v>137</v>
      </c>
      <c r="B149" s="29">
        <v>11</v>
      </c>
      <c r="C149" s="30" t="s">
        <v>57</v>
      </c>
      <c r="D149" s="31">
        <v>251</v>
      </c>
      <c r="E149" s="30">
        <v>372</v>
      </c>
      <c r="F149" s="32">
        <v>2</v>
      </c>
      <c r="G149" s="32"/>
      <c r="H149" s="141">
        <v>1988</v>
      </c>
      <c r="I149" s="33" t="s">
        <v>372</v>
      </c>
      <c r="J149" s="33" t="s">
        <v>373</v>
      </c>
      <c r="K149" s="27" t="s">
        <v>58</v>
      </c>
      <c r="L149" s="28">
        <v>41428</v>
      </c>
      <c r="M149" s="28" t="s">
        <v>522</v>
      </c>
      <c r="N149" s="26" t="s">
        <v>527</v>
      </c>
      <c r="O149" s="27">
        <v>6</v>
      </c>
      <c r="P149" s="27">
        <v>60</v>
      </c>
      <c r="Q149" s="27" t="s">
        <v>96</v>
      </c>
      <c r="R149" s="33" t="s">
        <v>114</v>
      </c>
      <c r="S149" s="27">
        <v>15</v>
      </c>
      <c r="T149" s="33" t="s">
        <v>528</v>
      </c>
      <c r="U149" s="27" t="s">
        <v>365</v>
      </c>
      <c r="V149" s="34" t="s">
        <v>356</v>
      </c>
      <c r="W149" s="110">
        <v>14306</v>
      </c>
      <c r="X149" s="111">
        <v>915</v>
      </c>
      <c r="Y149" s="111">
        <v>836</v>
      </c>
      <c r="Z149" s="111"/>
      <c r="AA149" s="104">
        <v>290</v>
      </c>
      <c r="AB149" s="105">
        <f t="shared" si="85"/>
        <v>2503.5499999999997</v>
      </c>
      <c r="AC149" s="105">
        <f t="shared" si="86"/>
        <v>429.18</v>
      </c>
      <c r="AD149" s="105">
        <f t="shared" si="101"/>
        <v>1216.01</v>
      </c>
      <c r="AE149" s="105">
        <f t="shared" si="102"/>
        <v>286.12</v>
      </c>
      <c r="AF149" s="102">
        <f t="shared" si="89"/>
        <v>171672</v>
      </c>
      <c r="AG149" s="103">
        <f t="shared" si="90"/>
        <v>10980</v>
      </c>
      <c r="AH149" s="103">
        <f t="shared" si="91"/>
        <v>10032</v>
      </c>
      <c r="AI149" s="111"/>
      <c r="AJ149" s="103">
        <f t="shared" si="92"/>
        <v>3480</v>
      </c>
      <c r="AK149" s="103">
        <f t="shared" si="93"/>
        <v>23843.333333333332</v>
      </c>
      <c r="AL149" s="103">
        <f t="shared" si="94"/>
        <v>2384.3333333333335</v>
      </c>
      <c r="AM149" s="111">
        <v>6828</v>
      </c>
      <c r="AN149" s="103">
        <f t="shared" si="95"/>
        <v>30042.6</v>
      </c>
      <c r="AO149" s="103">
        <f t="shared" si="96"/>
        <v>5150.16</v>
      </c>
      <c r="AP149" s="103">
        <f t="shared" si="104"/>
        <v>14592.119999999999</v>
      </c>
      <c r="AQ149" s="103">
        <f t="shared" si="105"/>
        <v>3433.44</v>
      </c>
      <c r="AR149" s="103"/>
      <c r="AS149" s="103">
        <f t="shared" si="106"/>
        <v>2384.3333333333335</v>
      </c>
      <c r="AT149" s="111">
        <v>0</v>
      </c>
      <c r="AU149" s="111">
        <v>0</v>
      </c>
      <c r="AV149" s="111"/>
      <c r="AW149" s="111"/>
      <c r="AX149" s="106">
        <v>0</v>
      </c>
      <c r="AY149" s="106">
        <v>0</v>
      </c>
      <c r="AZ149" s="106">
        <v>0</v>
      </c>
      <c r="BA149" s="112">
        <v>0</v>
      </c>
      <c r="BB149" s="108">
        <f t="shared" si="100"/>
        <v>284822.32</v>
      </c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15"/>
      <c r="IV149" s="15"/>
      <c r="IW149" s="15"/>
      <c r="IX149" s="15"/>
      <c r="IY149" s="15"/>
      <c r="IZ149" s="15"/>
      <c r="JA149" s="15"/>
    </row>
    <row r="150" spans="1:261" s="16" customFormat="1" ht="24" customHeight="1" x14ac:dyDescent="0.2">
      <c r="A150" s="27">
        <f t="shared" si="103"/>
        <v>138</v>
      </c>
      <c r="B150" s="29">
        <v>11</v>
      </c>
      <c r="C150" s="30" t="s">
        <v>57</v>
      </c>
      <c r="D150" s="31">
        <v>251</v>
      </c>
      <c r="E150" s="30">
        <v>372</v>
      </c>
      <c r="F150" s="32">
        <v>2</v>
      </c>
      <c r="G150" s="32"/>
      <c r="H150" s="141">
        <v>2023</v>
      </c>
      <c r="I150" s="33" t="s">
        <v>374</v>
      </c>
      <c r="J150" s="33" t="s">
        <v>375</v>
      </c>
      <c r="K150" s="27" t="s">
        <v>58</v>
      </c>
      <c r="L150" s="28">
        <v>41730</v>
      </c>
      <c r="M150" s="28" t="s">
        <v>522</v>
      </c>
      <c r="N150" s="26" t="s">
        <v>527</v>
      </c>
      <c r="O150" s="27">
        <v>6</v>
      </c>
      <c r="P150" s="27">
        <v>60</v>
      </c>
      <c r="Q150" s="27" t="s">
        <v>96</v>
      </c>
      <c r="R150" s="33" t="s">
        <v>114</v>
      </c>
      <c r="S150" s="27">
        <v>15</v>
      </c>
      <c r="T150" s="33" t="s">
        <v>528</v>
      </c>
      <c r="U150" s="27" t="s">
        <v>365</v>
      </c>
      <c r="V150" s="34" t="s">
        <v>356</v>
      </c>
      <c r="W150" s="110">
        <v>14306</v>
      </c>
      <c r="X150" s="111">
        <v>915</v>
      </c>
      <c r="Y150" s="111">
        <v>836</v>
      </c>
      <c r="Z150" s="111"/>
      <c r="AA150" s="104">
        <v>290</v>
      </c>
      <c r="AB150" s="105">
        <f t="shared" si="85"/>
        <v>2503.5499999999997</v>
      </c>
      <c r="AC150" s="105">
        <f t="shared" si="86"/>
        <v>429.18</v>
      </c>
      <c r="AD150" s="105">
        <f t="shared" si="101"/>
        <v>1216.01</v>
      </c>
      <c r="AE150" s="105">
        <f t="shared" si="102"/>
        <v>286.12</v>
      </c>
      <c r="AF150" s="102">
        <f t="shared" si="89"/>
        <v>171672</v>
      </c>
      <c r="AG150" s="103">
        <f t="shared" si="90"/>
        <v>10980</v>
      </c>
      <c r="AH150" s="103">
        <f t="shared" si="91"/>
        <v>10032</v>
      </c>
      <c r="AI150" s="111"/>
      <c r="AJ150" s="103">
        <f t="shared" si="92"/>
        <v>3480</v>
      </c>
      <c r="AK150" s="103">
        <f t="shared" si="93"/>
        <v>23843.333333333332</v>
      </c>
      <c r="AL150" s="103">
        <f t="shared" si="94"/>
        <v>2384.3333333333335</v>
      </c>
      <c r="AM150" s="111">
        <v>6828</v>
      </c>
      <c r="AN150" s="103">
        <f t="shared" si="95"/>
        <v>30042.6</v>
      </c>
      <c r="AO150" s="103">
        <f t="shared" si="96"/>
        <v>5150.16</v>
      </c>
      <c r="AP150" s="103">
        <f t="shared" si="104"/>
        <v>14592.119999999999</v>
      </c>
      <c r="AQ150" s="103">
        <f t="shared" si="105"/>
        <v>3433.44</v>
      </c>
      <c r="AR150" s="103"/>
      <c r="AS150" s="103">
        <f t="shared" si="106"/>
        <v>2384.3333333333335</v>
      </c>
      <c r="AT150" s="111">
        <v>0</v>
      </c>
      <c r="AU150" s="111">
        <v>0</v>
      </c>
      <c r="AV150" s="111"/>
      <c r="AW150" s="111"/>
      <c r="AX150" s="106">
        <v>0</v>
      </c>
      <c r="AY150" s="106">
        <v>0</v>
      </c>
      <c r="AZ150" s="106">
        <v>0</v>
      </c>
      <c r="BA150" s="112">
        <v>0</v>
      </c>
      <c r="BB150" s="108">
        <f t="shared" si="100"/>
        <v>284822.32</v>
      </c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  <c r="IT150" s="15"/>
      <c r="IU150" s="15"/>
      <c r="IV150" s="15"/>
      <c r="IW150" s="15"/>
      <c r="IX150" s="15"/>
      <c r="IY150" s="15"/>
      <c r="IZ150" s="15"/>
      <c r="JA150" s="15"/>
    </row>
    <row r="151" spans="1:261" s="16" customFormat="1" ht="24" customHeight="1" x14ac:dyDescent="0.2">
      <c r="A151" s="27">
        <f t="shared" si="103"/>
        <v>139</v>
      </c>
      <c r="B151" s="29">
        <v>11</v>
      </c>
      <c r="C151" s="30" t="s">
        <v>57</v>
      </c>
      <c r="D151" s="31">
        <v>251</v>
      </c>
      <c r="E151" s="30">
        <v>372</v>
      </c>
      <c r="F151" s="32">
        <v>2</v>
      </c>
      <c r="G151" s="32"/>
      <c r="H151" s="141">
        <v>2092</v>
      </c>
      <c r="I151" s="33" t="s">
        <v>376</v>
      </c>
      <c r="J151" s="33" t="s">
        <v>377</v>
      </c>
      <c r="K151" s="27" t="s">
        <v>58</v>
      </c>
      <c r="L151" s="28">
        <v>42418</v>
      </c>
      <c r="M151" s="28" t="s">
        <v>522</v>
      </c>
      <c r="N151" s="26" t="s">
        <v>527</v>
      </c>
      <c r="O151" s="27">
        <v>6</v>
      </c>
      <c r="P151" s="27">
        <v>60</v>
      </c>
      <c r="Q151" s="27" t="s">
        <v>96</v>
      </c>
      <c r="R151" s="33" t="s">
        <v>114</v>
      </c>
      <c r="S151" s="27">
        <v>15</v>
      </c>
      <c r="T151" s="33" t="s">
        <v>528</v>
      </c>
      <c r="U151" s="27" t="s">
        <v>365</v>
      </c>
      <c r="V151" s="34" t="s">
        <v>356</v>
      </c>
      <c r="W151" s="110">
        <v>14306</v>
      </c>
      <c r="X151" s="111">
        <v>915</v>
      </c>
      <c r="Y151" s="111">
        <v>836</v>
      </c>
      <c r="Z151" s="111"/>
      <c r="AA151" s="104">
        <v>290</v>
      </c>
      <c r="AB151" s="105">
        <f t="shared" si="85"/>
        <v>2503.5499999999997</v>
      </c>
      <c r="AC151" s="105">
        <f t="shared" si="86"/>
        <v>429.18</v>
      </c>
      <c r="AD151" s="105">
        <f t="shared" si="101"/>
        <v>1216.01</v>
      </c>
      <c r="AE151" s="105">
        <f t="shared" si="102"/>
        <v>286.12</v>
      </c>
      <c r="AF151" s="102">
        <f t="shared" si="89"/>
        <v>171672</v>
      </c>
      <c r="AG151" s="103">
        <f t="shared" si="90"/>
        <v>10980</v>
      </c>
      <c r="AH151" s="103">
        <f t="shared" si="91"/>
        <v>10032</v>
      </c>
      <c r="AI151" s="111"/>
      <c r="AJ151" s="103">
        <f t="shared" si="92"/>
        <v>3480</v>
      </c>
      <c r="AK151" s="103">
        <f t="shared" si="93"/>
        <v>23843.333333333332</v>
      </c>
      <c r="AL151" s="103">
        <f t="shared" si="94"/>
        <v>2384.3333333333335</v>
      </c>
      <c r="AM151" s="111">
        <v>6828</v>
      </c>
      <c r="AN151" s="103">
        <f t="shared" si="95"/>
        <v>30042.6</v>
      </c>
      <c r="AO151" s="103">
        <f t="shared" si="96"/>
        <v>5150.16</v>
      </c>
      <c r="AP151" s="103">
        <f t="shared" si="104"/>
        <v>14592.119999999999</v>
      </c>
      <c r="AQ151" s="103">
        <f t="shared" si="105"/>
        <v>3433.44</v>
      </c>
      <c r="AR151" s="103"/>
      <c r="AS151" s="103">
        <f t="shared" si="106"/>
        <v>2384.3333333333335</v>
      </c>
      <c r="AT151" s="111">
        <v>0</v>
      </c>
      <c r="AU151" s="111">
        <v>0</v>
      </c>
      <c r="AV151" s="111"/>
      <c r="AW151" s="111"/>
      <c r="AX151" s="106">
        <v>0</v>
      </c>
      <c r="AY151" s="106">
        <v>0</v>
      </c>
      <c r="AZ151" s="106">
        <v>0</v>
      </c>
      <c r="BA151" s="112">
        <v>0</v>
      </c>
      <c r="BB151" s="108">
        <f t="shared" si="100"/>
        <v>284822.32</v>
      </c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  <c r="IT151" s="15"/>
      <c r="IU151" s="15"/>
      <c r="IV151" s="15"/>
      <c r="IW151" s="15"/>
      <c r="IX151" s="15"/>
      <c r="IY151" s="15"/>
      <c r="IZ151" s="15"/>
      <c r="JA151" s="15"/>
    </row>
    <row r="152" spans="1:261" s="16" customFormat="1" ht="24" customHeight="1" x14ac:dyDescent="0.2">
      <c r="A152" s="27">
        <f t="shared" si="103"/>
        <v>140</v>
      </c>
      <c r="B152" s="29">
        <v>11</v>
      </c>
      <c r="C152" s="30" t="s">
        <v>57</v>
      </c>
      <c r="D152" s="31">
        <v>251</v>
      </c>
      <c r="E152" s="30">
        <v>372</v>
      </c>
      <c r="F152" s="32">
        <v>2</v>
      </c>
      <c r="G152" s="32"/>
      <c r="H152" s="141">
        <v>2094</v>
      </c>
      <c r="I152" s="33" t="s">
        <v>378</v>
      </c>
      <c r="J152" s="33" t="s">
        <v>379</v>
      </c>
      <c r="K152" s="27" t="s">
        <v>58</v>
      </c>
      <c r="L152" s="28">
        <v>42446</v>
      </c>
      <c r="M152" s="28" t="s">
        <v>522</v>
      </c>
      <c r="N152" s="26" t="s">
        <v>527</v>
      </c>
      <c r="O152" s="27">
        <v>6</v>
      </c>
      <c r="P152" s="27">
        <v>60</v>
      </c>
      <c r="Q152" s="27" t="s">
        <v>96</v>
      </c>
      <c r="R152" s="33" t="s">
        <v>114</v>
      </c>
      <c r="S152" s="27">
        <v>15</v>
      </c>
      <c r="T152" s="33" t="s">
        <v>528</v>
      </c>
      <c r="U152" s="27" t="s">
        <v>365</v>
      </c>
      <c r="V152" s="34" t="s">
        <v>356</v>
      </c>
      <c r="W152" s="110">
        <v>14306</v>
      </c>
      <c r="X152" s="111">
        <v>915</v>
      </c>
      <c r="Y152" s="111">
        <v>836</v>
      </c>
      <c r="Z152" s="111"/>
      <c r="AA152" s="104">
        <v>290</v>
      </c>
      <c r="AB152" s="105">
        <f t="shared" si="85"/>
        <v>2503.5499999999997</v>
      </c>
      <c r="AC152" s="105">
        <f t="shared" si="86"/>
        <v>429.18</v>
      </c>
      <c r="AD152" s="105">
        <f t="shared" si="101"/>
        <v>1216.01</v>
      </c>
      <c r="AE152" s="105">
        <f t="shared" si="102"/>
        <v>286.12</v>
      </c>
      <c r="AF152" s="102">
        <f t="shared" si="89"/>
        <v>171672</v>
      </c>
      <c r="AG152" s="103">
        <f t="shared" si="90"/>
        <v>10980</v>
      </c>
      <c r="AH152" s="103">
        <f t="shared" si="91"/>
        <v>10032</v>
      </c>
      <c r="AI152" s="111"/>
      <c r="AJ152" s="103">
        <f t="shared" si="92"/>
        <v>3480</v>
      </c>
      <c r="AK152" s="103">
        <f t="shared" si="93"/>
        <v>23843.333333333332</v>
      </c>
      <c r="AL152" s="103">
        <f t="shared" si="94"/>
        <v>2384.3333333333335</v>
      </c>
      <c r="AM152" s="111">
        <v>6828</v>
      </c>
      <c r="AN152" s="103">
        <f t="shared" si="95"/>
        <v>30042.6</v>
      </c>
      <c r="AO152" s="103">
        <f t="shared" si="96"/>
        <v>5150.16</v>
      </c>
      <c r="AP152" s="103">
        <f t="shared" si="104"/>
        <v>14592.119999999999</v>
      </c>
      <c r="AQ152" s="103">
        <f t="shared" si="105"/>
        <v>3433.44</v>
      </c>
      <c r="AR152" s="103"/>
      <c r="AS152" s="103">
        <f t="shared" si="106"/>
        <v>2384.3333333333335</v>
      </c>
      <c r="AT152" s="111">
        <v>0</v>
      </c>
      <c r="AU152" s="111">
        <v>0</v>
      </c>
      <c r="AV152" s="111"/>
      <c r="AW152" s="111"/>
      <c r="AX152" s="106">
        <v>0</v>
      </c>
      <c r="AY152" s="106">
        <v>0</v>
      </c>
      <c r="AZ152" s="106">
        <v>0</v>
      </c>
      <c r="BA152" s="112">
        <v>0</v>
      </c>
      <c r="BB152" s="108">
        <f t="shared" si="100"/>
        <v>284822.32</v>
      </c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  <c r="IT152" s="15"/>
      <c r="IU152" s="15"/>
      <c r="IV152" s="15"/>
      <c r="IW152" s="15"/>
      <c r="IX152" s="15"/>
      <c r="IY152" s="15"/>
      <c r="IZ152" s="15"/>
      <c r="JA152" s="15"/>
    </row>
    <row r="153" spans="1:261" s="16" customFormat="1" ht="24" customHeight="1" x14ac:dyDescent="0.2">
      <c r="A153" s="27">
        <f t="shared" si="103"/>
        <v>141</v>
      </c>
      <c r="B153" s="29">
        <v>11</v>
      </c>
      <c r="C153" s="30" t="s">
        <v>57</v>
      </c>
      <c r="D153" s="31">
        <v>251</v>
      </c>
      <c r="E153" s="30">
        <v>372</v>
      </c>
      <c r="F153" s="32">
        <v>2</v>
      </c>
      <c r="G153" s="32"/>
      <c r="H153" s="141">
        <v>2101</v>
      </c>
      <c r="I153" s="33" t="s">
        <v>380</v>
      </c>
      <c r="J153" s="33" t="s">
        <v>381</v>
      </c>
      <c r="K153" s="27" t="s">
        <v>58</v>
      </c>
      <c r="L153" s="28">
        <v>42625</v>
      </c>
      <c r="M153" s="28" t="s">
        <v>522</v>
      </c>
      <c r="N153" s="26" t="s">
        <v>527</v>
      </c>
      <c r="O153" s="27">
        <v>6</v>
      </c>
      <c r="P153" s="27">
        <v>60</v>
      </c>
      <c r="Q153" s="27" t="s">
        <v>96</v>
      </c>
      <c r="R153" s="33" t="s">
        <v>114</v>
      </c>
      <c r="S153" s="27">
        <v>15</v>
      </c>
      <c r="T153" s="33" t="s">
        <v>528</v>
      </c>
      <c r="U153" s="27" t="s">
        <v>365</v>
      </c>
      <c r="V153" s="34" t="s">
        <v>356</v>
      </c>
      <c r="W153" s="110">
        <v>14306</v>
      </c>
      <c r="X153" s="111">
        <v>915</v>
      </c>
      <c r="Y153" s="111">
        <v>836</v>
      </c>
      <c r="Z153" s="111"/>
      <c r="AA153" s="104">
        <v>290</v>
      </c>
      <c r="AB153" s="105">
        <f t="shared" si="85"/>
        <v>2503.5499999999997</v>
      </c>
      <c r="AC153" s="105">
        <f t="shared" si="86"/>
        <v>429.18</v>
      </c>
      <c r="AD153" s="105">
        <f t="shared" si="101"/>
        <v>1216.01</v>
      </c>
      <c r="AE153" s="105">
        <f t="shared" si="102"/>
        <v>286.12</v>
      </c>
      <c r="AF153" s="102">
        <f t="shared" si="89"/>
        <v>171672</v>
      </c>
      <c r="AG153" s="103">
        <f t="shared" si="90"/>
        <v>10980</v>
      </c>
      <c r="AH153" s="103">
        <f t="shared" si="91"/>
        <v>10032</v>
      </c>
      <c r="AI153" s="111"/>
      <c r="AJ153" s="103">
        <f t="shared" si="92"/>
        <v>3480</v>
      </c>
      <c r="AK153" s="103">
        <f t="shared" si="93"/>
        <v>23843.333333333332</v>
      </c>
      <c r="AL153" s="103">
        <f t="shared" si="94"/>
        <v>2384.3333333333335</v>
      </c>
      <c r="AM153" s="111">
        <v>6828</v>
      </c>
      <c r="AN153" s="103">
        <f t="shared" si="95"/>
        <v>30042.6</v>
      </c>
      <c r="AO153" s="103">
        <f t="shared" si="96"/>
        <v>5150.16</v>
      </c>
      <c r="AP153" s="103">
        <f t="shared" si="104"/>
        <v>14592.119999999999</v>
      </c>
      <c r="AQ153" s="103">
        <f t="shared" si="105"/>
        <v>3433.44</v>
      </c>
      <c r="AR153" s="103"/>
      <c r="AS153" s="103">
        <f t="shared" si="106"/>
        <v>2384.3333333333335</v>
      </c>
      <c r="AT153" s="111">
        <v>0</v>
      </c>
      <c r="AU153" s="111">
        <v>0</v>
      </c>
      <c r="AV153" s="111"/>
      <c r="AW153" s="111"/>
      <c r="AX153" s="106">
        <v>0</v>
      </c>
      <c r="AY153" s="106">
        <v>0</v>
      </c>
      <c r="AZ153" s="106">
        <v>0</v>
      </c>
      <c r="BA153" s="112">
        <v>0</v>
      </c>
      <c r="BB153" s="108">
        <f t="shared" si="100"/>
        <v>284822.32</v>
      </c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  <c r="IT153" s="15"/>
      <c r="IU153" s="15"/>
      <c r="IV153" s="15"/>
      <c r="IW153" s="15"/>
      <c r="IX153" s="15"/>
      <c r="IY153" s="15"/>
      <c r="IZ153" s="15"/>
      <c r="JA153" s="15"/>
    </row>
    <row r="154" spans="1:261" s="16" customFormat="1" ht="24" customHeight="1" x14ac:dyDescent="0.2">
      <c r="A154" s="27">
        <f t="shared" si="103"/>
        <v>142</v>
      </c>
      <c r="B154" s="29">
        <v>11</v>
      </c>
      <c r="C154" s="30" t="s">
        <v>57</v>
      </c>
      <c r="D154" s="31">
        <v>251</v>
      </c>
      <c r="E154" s="30">
        <v>372</v>
      </c>
      <c r="F154" s="32">
        <v>2</v>
      </c>
      <c r="G154" s="32"/>
      <c r="H154" s="141">
        <v>2123</v>
      </c>
      <c r="I154" s="33" t="s">
        <v>382</v>
      </c>
      <c r="J154" s="33" t="s">
        <v>383</v>
      </c>
      <c r="K154" s="27" t="s">
        <v>58</v>
      </c>
      <c r="L154" s="28">
        <v>42725</v>
      </c>
      <c r="M154" s="28" t="s">
        <v>522</v>
      </c>
      <c r="N154" s="26" t="s">
        <v>527</v>
      </c>
      <c r="O154" s="27">
        <v>6</v>
      </c>
      <c r="P154" s="27">
        <v>60</v>
      </c>
      <c r="Q154" s="27" t="s">
        <v>96</v>
      </c>
      <c r="R154" s="33" t="s">
        <v>114</v>
      </c>
      <c r="S154" s="27">
        <v>15</v>
      </c>
      <c r="T154" s="33" t="s">
        <v>528</v>
      </c>
      <c r="U154" s="27" t="s">
        <v>365</v>
      </c>
      <c r="V154" s="34" t="s">
        <v>356</v>
      </c>
      <c r="W154" s="110">
        <v>14306</v>
      </c>
      <c r="X154" s="111">
        <v>915</v>
      </c>
      <c r="Y154" s="111">
        <v>836</v>
      </c>
      <c r="Z154" s="111"/>
      <c r="AA154" s="104">
        <v>0</v>
      </c>
      <c r="AB154" s="105">
        <f t="shared" si="85"/>
        <v>2503.5499999999997</v>
      </c>
      <c r="AC154" s="105">
        <f t="shared" si="86"/>
        <v>429.18</v>
      </c>
      <c r="AD154" s="105">
        <f t="shared" si="101"/>
        <v>1216.01</v>
      </c>
      <c r="AE154" s="105">
        <f t="shared" si="102"/>
        <v>286.12</v>
      </c>
      <c r="AF154" s="102">
        <f t="shared" si="89"/>
        <v>171672</v>
      </c>
      <c r="AG154" s="103">
        <f t="shared" si="90"/>
        <v>10980</v>
      </c>
      <c r="AH154" s="103">
        <f t="shared" si="91"/>
        <v>10032</v>
      </c>
      <c r="AI154" s="111"/>
      <c r="AJ154" s="103">
        <f t="shared" si="92"/>
        <v>0</v>
      </c>
      <c r="AK154" s="103">
        <f t="shared" si="93"/>
        <v>23843.333333333332</v>
      </c>
      <c r="AL154" s="103">
        <f t="shared" si="94"/>
        <v>2384.3333333333335</v>
      </c>
      <c r="AM154" s="111">
        <v>6828</v>
      </c>
      <c r="AN154" s="103">
        <f t="shared" si="95"/>
        <v>30042.6</v>
      </c>
      <c r="AO154" s="103">
        <f t="shared" si="96"/>
        <v>5150.16</v>
      </c>
      <c r="AP154" s="103">
        <f t="shared" si="104"/>
        <v>14592.119999999999</v>
      </c>
      <c r="AQ154" s="103">
        <f t="shared" si="105"/>
        <v>3433.44</v>
      </c>
      <c r="AR154" s="103"/>
      <c r="AS154" s="103">
        <f t="shared" si="106"/>
        <v>2384.3333333333335</v>
      </c>
      <c r="AT154" s="111">
        <v>0</v>
      </c>
      <c r="AU154" s="111">
        <v>0</v>
      </c>
      <c r="AV154" s="111"/>
      <c r="AW154" s="111"/>
      <c r="AX154" s="106">
        <v>0</v>
      </c>
      <c r="AY154" s="106">
        <v>0</v>
      </c>
      <c r="AZ154" s="106">
        <v>0</v>
      </c>
      <c r="BA154" s="112">
        <v>0</v>
      </c>
      <c r="BB154" s="108">
        <f t="shared" si="100"/>
        <v>281342.32</v>
      </c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  <c r="IT154" s="15"/>
      <c r="IU154" s="15"/>
      <c r="IV154" s="15"/>
      <c r="IW154" s="15"/>
      <c r="IX154" s="15"/>
      <c r="IY154" s="15"/>
      <c r="IZ154" s="15"/>
      <c r="JA154" s="15"/>
    </row>
    <row r="155" spans="1:261" s="16" customFormat="1" ht="24" customHeight="1" x14ac:dyDescent="0.2">
      <c r="A155" s="27">
        <f t="shared" si="103"/>
        <v>143</v>
      </c>
      <c r="B155" s="29">
        <v>11</v>
      </c>
      <c r="C155" s="30" t="s">
        <v>57</v>
      </c>
      <c r="D155" s="31">
        <v>251</v>
      </c>
      <c r="E155" s="30">
        <v>372</v>
      </c>
      <c r="F155" s="32">
        <v>2</v>
      </c>
      <c r="G155" s="32"/>
      <c r="H155" s="141">
        <v>2141</v>
      </c>
      <c r="I155" s="33" t="s">
        <v>384</v>
      </c>
      <c r="J155" s="33" t="s">
        <v>385</v>
      </c>
      <c r="K155" s="27" t="s">
        <v>58</v>
      </c>
      <c r="L155" s="28">
        <v>42856</v>
      </c>
      <c r="M155" s="28" t="s">
        <v>522</v>
      </c>
      <c r="N155" s="26" t="s">
        <v>527</v>
      </c>
      <c r="O155" s="27">
        <v>6</v>
      </c>
      <c r="P155" s="27">
        <v>60</v>
      </c>
      <c r="Q155" s="27" t="s">
        <v>96</v>
      </c>
      <c r="R155" s="33" t="s">
        <v>114</v>
      </c>
      <c r="S155" s="27">
        <v>15</v>
      </c>
      <c r="T155" s="33" t="s">
        <v>528</v>
      </c>
      <c r="U155" s="27" t="s">
        <v>365</v>
      </c>
      <c r="V155" s="34" t="s">
        <v>356</v>
      </c>
      <c r="W155" s="110">
        <v>14306</v>
      </c>
      <c r="X155" s="111">
        <v>915</v>
      </c>
      <c r="Y155" s="111">
        <v>836</v>
      </c>
      <c r="Z155" s="111"/>
      <c r="AA155" s="104">
        <v>0</v>
      </c>
      <c r="AB155" s="105">
        <f t="shared" si="85"/>
        <v>2503.5499999999997</v>
      </c>
      <c r="AC155" s="105">
        <f t="shared" si="86"/>
        <v>429.18</v>
      </c>
      <c r="AD155" s="105">
        <f t="shared" si="101"/>
        <v>1216.01</v>
      </c>
      <c r="AE155" s="105">
        <f t="shared" si="102"/>
        <v>286.12</v>
      </c>
      <c r="AF155" s="102">
        <f t="shared" si="89"/>
        <v>171672</v>
      </c>
      <c r="AG155" s="103">
        <f t="shared" si="90"/>
        <v>10980</v>
      </c>
      <c r="AH155" s="103">
        <f t="shared" si="91"/>
        <v>10032</v>
      </c>
      <c r="AI155" s="111"/>
      <c r="AJ155" s="103">
        <f t="shared" si="92"/>
        <v>0</v>
      </c>
      <c r="AK155" s="103">
        <f t="shared" si="93"/>
        <v>23843.333333333332</v>
      </c>
      <c r="AL155" s="103">
        <f t="shared" si="94"/>
        <v>2384.3333333333335</v>
      </c>
      <c r="AM155" s="111">
        <v>6828</v>
      </c>
      <c r="AN155" s="103">
        <f t="shared" si="95"/>
        <v>30042.6</v>
      </c>
      <c r="AO155" s="103">
        <f t="shared" si="96"/>
        <v>5150.16</v>
      </c>
      <c r="AP155" s="103">
        <f t="shared" si="104"/>
        <v>14592.119999999999</v>
      </c>
      <c r="AQ155" s="103">
        <f t="shared" si="105"/>
        <v>3433.44</v>
      </c>
      <c r="AR155" s="103"/>
      <c r="AS155" s="103">
        <f t="shared" si="106"/>
        <v>2384.3333333333335</v>
      </c>
      <c r="AT155" s="111">
        <v>0</v>
      </c>
      <c r="AU155" s="111">
        <v>0</v>
      </c>
      <c r="AV155" s="111"/>
      <c r="AW155" s="111"/>
      <c r="AX155" s="106">
        <v>0</v>
      </c>
      <c r="AY155" s="106">
        <v>0</v>
      </c>
      <c r="AZ155" s="106">
        <v>0</v>
      </c>
      <c r="BA155" s="112">
        <v>0</v>
      </c>
      <c r="BB155" s="108">
        <f t="shared" si="100"/>
        <v>281342.32</v>
      </c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  <c r="IT155" s="15"/>
      <c r="IU155" s="15"/>
      <c r="IV155" s="15"/>
      <c r="IW155" s="15"/>
      <c r="IX155" s="15"/>
      <c r="IY155" s="15"/>
      <c r="IZ155" s="15"/>
      <c r="JA155" s="15"/>
    </row>
    <row r="156" spans="1:261" s="16" customFormat="1" ht="24" customHeight="1" x14ac:dyDescent="0.2">
      <c r="A156" s="27">
        <f t="shared" si="103"/>
        <v>144</v>
      </c>
      <c r="B156" s="29">
        <v>11</v>
      </c>
      <c r="C156" s="30" t="s">
        <v>57</v>
      </c>
      <c r="D156" s="31">
        <v>251</v>
      </c>
      <c r="E156" s="30">
        <v>372</v>
      </c>
      <c r="F156" s="32">
        <v>2</v>
      </c>
      <c r="G156" s="32"/>
      <c r="H156" s="141">
        <v>2149</v>
      </c>
      <c r="I156" s="33" t="s">
        <v>386</v>
      </c>
      <c r="J156" s="33" t="s">
        <v>387</v>
      </c>
      <c r="K156" s="27" t="s">
        <v>58</v>
      </c>
      <c r="L156" s="28">
        <v>42967</v>
      </c>
      <c r="M156" s="28" t="s">
        <v>522</v>
      </c>
      <c r="N156" s="26" t="s">
        <v>527</v>
      </c>
      <c r="O156" s="27">
        <v>6</v>
      </c>
      <c r="P156" s="27">
        <v>60</v>
      </c>
      <c r="Q156" s="27" t="s">
        <v>96</v>
      </c>
      <c r="R156" s="33" t="s">
        <v>114</v>
      </c>
      <c r="S156" s="27">
        <v>15</v>
      </c>
      <c r="T156" s="33" t="s">
        <v>528</v>
      </c>
      <c r="U156" s="27" t="s">
        <v>365</v>
      </c>
      <c r="V156" s="34" t="s">
        <v>356</v>
      </c>
      <c r="W156" s="110">
        <v>14306</v>
      </c>
      <c r="X156" s="111">
        <v>915</v>
      </c>
      <c r="Y156" s="111">
        <v>836</v>
      </c>
      <c r="Z156" s="111"/>
      <c r="AA156" s="104">
        <v>0</v>
      </c>
      <c r="AB156" s="105">
        <f t="shared" ref="AB156:AB186" si="107">+W156*17.5%</f>
        <v>2503.5499999999997</v>
      </c>
      <c r="AC156" s="105">
        <f t="shared" ref="AC156:AC186" si="108">+W156*3%</f>
        <v>429.18</v>
      </c>
      <c r="AD156" s="105">
        <f t="shared" si="101"/>
        <v>1216.01</v>
      </c>
      <c r="AE156" s="105">
        <f t="shared" si="102"/>
        <v>286.12</v>
      </c>
      <c r="AF156" s="102">
        <f t="shared" ref="AF156:AF186" si="109">+W156*12</f>
        <v>171672</v>
      </c>
      <c r="AG156" s="103">
        <f t="shared" ref="AG156:AG186" si="110">+X156*12</f>
        <v>10980</v>
      </c>
      <c r="AH156" s="103">
        <f t="shared" ref="AH156:AH186" si="111">+Y156*12</f>
        <v>10032</v>
      </c>
      <c r="AI156" s="111"/>
      <c r="AJ156" s="103">
        <f t="shared" ref="AJ156:AJ186" si="112">+AA156*12</f>
        <v>0</v>
      </c>
      <c r="AK156" s="103">
        <f t="shared" ref="AK156:AK186" si="113">+W156/30*50</f>
        <v>23843.333333333332</v>
      </c>
      <c r="AL156" s="103">
        <f t="shared" ref="AL156:AL186" si="114">+W156/30*20*0.25</f>
        <v>2384.3333333333335</v>
      </c>
      <c r="AM156" s="111">
        <v>6828</v>
      </c>
      <c r="AN156" s="103">
        <f t="shared" ref="AN156:AN186" si="115">+AB156*12</f>
        <v>30042.6</v>
      </c>
      <c r="AO156" s="103">
        <f t="shared" ref="AO156:AO186" si="116">+AC156*12</f>
        <v>5150.16</v>
      </c>
      <c r="AP156" s="103">
        <f t="shared" si="104"/>
        <v>14592.119999999999</v>
      </c>
      <c r="AQ156" s="103">
        <f t="shared" si="105"/>
        <v>3433.44</v>
      </c>
      <c r="AR156" s="103"/>
      <c r="AS156" s="103">
        <f t="shared" si="106"/>
        <v>2384.3333333333335</v>
      </c>
      <c r="AT156" s="111">
        <v>0</v>
      </c>
      <c r="AU156" s="111">
        <v>0</v>
      </c>
      <c r="AV156" s="111"/>
      <c r="AW156" s="111"/>
      <c r="AX156" s="106">
        <v>0</v>
      </c>
      <c r="AY156" s="106">
        <v>0</v>
      </c>
      <c r="AZ156" s="106">
        <v>0</v>
      </c>
      <c r="BA156" s="112">
        <v>0</v>
      </c>
      <c r="BB156" s="108">
        <f t="shared" ref="BB156:BB186" si="117">SUM(AF156:BA156)</f>
        <v>281342.32</v>
      </c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  <c r="IT156" s="15"/>
      <c r="IU156" s="15"/>
      <c r="IV156" s="15"/>
      <c r="IW156" s="15"/>
      <c r="IX156" s="15"/>
      <c r="IY156" s="15"/>
      <c r="IZ156" s="15"/>
      <c r="JA156" s="15"/>
    </row>
    <row r="157" spans="1:261" s="16" customFormat="1" ht="24" customHeight="1" x14ac:dyDescent="0.2">
      <c r="A157" s="27">
        <f t="shared" si="103"/>
        <v>145</v>
      </c>
      <c r="B157" s="29">
        <v>11</v>
      </c>
      <c r="C157" s="30" t="s">
        <v>57</v>
      </c>
      <c r="D157" s="31">
        <v>251</v>
      </c>
      <c r="E157" s="30">
        <v>372</v>
      </c>
      <c r="F157" s="32">
        <v>2</v>
      </c>
      <c r="G157" s="32"/>
      <c r="H157" s="141">
        <v>2162</v>
      </c>
      <c r="I157" s="33" t="s">
        <v>388</v>
      </c>
      <c r="J157" s="33" t="s">
        <v>389</v>
      </c>
      <c r="K157" s="27" t="s">
        <v>58</v>
      </c>
      <c r="L157" s="28">
        <v>43118</v>
      </c>
      <c r="M157" s="28" t="s">
        <v>522</v>
      </c>
      <c r="N157" s="26" t="s">
        <v>527</v>
      </c>
      <c r="O157" s="27">
        <v>6</v>
      </c>
      <c r="P157" s="27">
        <v>60</v>
      </c>
      <c r="Q157" s="27" t="s">
        <v>96</v>
      </c>
      <c r="R157" s="33" t="s">
        <v>114</v>
      </c>
      <c r="S157" s="27">
        <v>15</v>
      </c>
      <c r="T157" s="33" t="s">
        <v>528</v>
      </c>
      <c r="U157" s="27" t="s">
        <v>365</v>
      </c>
      <c r="V157" s="34" t="s">
        <v>356</v>
      </c>
      <c r="W157" s="110">
        <v>14306</v>
      </c>
      <c r="X157" s="111">
        <v>915</v>
      </c>
      <c r="Y157" s="111">
        <v>836</v>
      </c>
      <c r="Z157" s="111"/>
      <c r="AA157" s="104">
        <v>0</v>
      </c>
      <c r="AB157" s="105">
        <f t="shared" si="107"/>
        <v>2503.5499999999997</v>
      </c>
      <c r="AC157" s="105">
        <f t="shared" si="108"/>
        <v>429.18</v>
      </c>
      <c r="AD157" s="105">
        <f t="shared" si="101"/>
        <v>1216.01</v>
      </c>
      <c r="AE157" s="105">
        <f t="shared" si="102"/>
        <v>286.12</v>
      </c>
      <c r="AF157" s="102">
        <f t="shared" si="109"/>
        <v>171672</v>
      </c>
      <c r="AG157" s="103">
        <f t="shared" si="110"/>
        <v>10980</v>
      </c>
      <c r="AH157" s="103">
        <f t="shared" si="111"/>
        <v>10032</v>
      </c>
      <c r="AI157" s="111"/>
      <c r="AJ157" s="103">
        <f t="shared" si="112"/>
        <v>0</v>
      </c>
      <c r="AK157" s="103">
        <f t="shared" si="113"/>
        <v>23843.333333333332</v>
      </c>
      <c r="AL157" s="103">
        <f t="shared" si="114"/>
        <v>2384.3333333333335</v>
      </c>
      <c r="AM157" s="111">
        <v>6828</v>
      </c>
      <c r="AN157" s="103">
        <f t="shared" si="115"/>
        <v>30042.6</v>
      </c>
      <c r="AO157" s="103">
        <f t="shared" si="116"/>
        <v>5150.16</v>
      </c>
      <c r="AP157" s="103">
        <f t="shared" si="104"/>
        <v>14592.119999999999</v>
      </c>
      <c r="AQ157" s="103">
        <f t="shared" si="105"/>
        <v>3433.44</v>
      </c>
      <c r="AR157" s="103"/>
      <c r="AS157" s="103">
        <f t="shared" si="106"/>
        <v>2384.3333333333335</v>
      </c>
      <c r="AT157" s="111">
        <v>0</v>
      </c>
      <c r="AU157" s="111">
        <v>0</v>
      </c>
      <c r="AV157" s="111"/>
      <c r="AW157" s="111"/>
      <c r="AX157" s="106">
        <v>0</v>
      </c>
      <c r="AY157" s="106">
        <v>0</v>
      </c>
      <c r="AZ157" s="106">
        <v>0</v>
      </c>
      <c r="BA157" s="112">
        <v>0</v>
      </c>
      <c r="BB157" s="108">
        <f t="shared" si="117"/>
        <v>281342.32</v>
      </c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  <c r="IV157" s="15"/>
      <c r="IW157" s="15"/>
      <c r="IX157" s="15"/>
      <c r="IY157" s="15"/>
      <c r="IZ157" s="15"/>
      <c r="JA157" s="15"/>
    </row>
    <row r="158" spans="1:261" s="16" customFormat="1" ht="24" customHeight="1" x14ac:dyDescent="0.2">
      <c r="A158" s="27">
        <f t="shared" si="103"/>
        <v>146</v>
      </c>
      <c r="B158" s="29">
        <v>11</v>
      </c>
      <c r="C158" s="30" t="s">
        <v>57</v>
      </c>
      <c r="D158" s="31">
        <v>251</v>
      </c>
      <c r="E158" s="30">
        <v>372</v>
      </c>
      <c r="F158" s="32">
        <v>2</v>
      </c>
      <c r="G158" s="32"/>
      <c r="H158" s="141">
        <v>2168</v>
      </c>
      <c r="I158" s="33" t="s">
        <v>390</v>
      </c>
      <c r="J158" s="33" t="s">
        <v>391</v>
      </c>
      <c r="K158" s="27" t="s">
        <v>58</v>
      </c>
      <c r="L158" s="28">
        <v>43191</v>
      </c>
      <c r="M158" s="28" t="s">
        <v>522</v>
      </c>
      <c r="N158" s="26" t="s">
        <v>527</v>
      </c>
      <c r="O158" s="27">
        <v>6</v>
      </c>
      <c r="P158" s="27">
        <v>60</v>
      </c>
      <c r="Q158" s="27" t="s">
        <v>96</v>
      </c>
      <c r="R158" s="33" t="s">
        <v>114</v>
      </c>
      <c r="S158" s="27">
        <v>15</v>
      </c>
      <c r="T158" s="33" t="s">
        <v>528</v>
      </c>
      <c r="U158" s="27" t="s">
        <v>365</v>
      </c>
      <c r="V158" s="34" t="s">
        <v>356</v>
      </c>
      <c r="W158" s="110">
        <v>14306</v>
      </c>
      <c r="X158" s="111">
        <v>915</v>
      </c>
      <c r="Y158" s="111">
        <v>836</v>
      </c>
      <c r="Z158" s="111"/>
      <c r="AA158" s="104">
        <v>0</v>
      </c>
      <c r="AB158" s="105">
        <f t="shared" si="107"/>
        <v>2503.5499999999997</v>
      </c>
      <c r="AC158" s="105">
        <f t="shared" si="108"/>
        <v>429.18</v>
      </c>
      <c r="AD158" s="105">
        <f t="shared" si="101"/>
        <v>1216.01</v>
      </c>
      <c r="AE158" s="105">
        <f t="shared" si="102"/>
        <v>286.12</v>
      </c>
      <c r="AF158" s="102">
        <f t="shared" si="109"/>
        <v>171672</v>
      </c>
      <c r="AG158" s="103">
        <f t="shared" si="110"/>
        <v>10980</v>
      </c>
      <c r="AH158" s="103">
        <f t="shared" si="111"/>
        <v>10032</v>
      </c>
      <c r="AI158" s="111"/>
      <c r="AJ158" s="103">
        <f t="shared" si="112"/>
        <v>0</v>
      </c>
      <c r="AK158" s="103">
        <f t="shared" si="113"/>
        <v>23843.333333333332</v>
      </c>
      <c r="AL158" s="103">
        <f t="shared" si="114"/>
        <v>2384.3333333333335</v>
      </c>
      <c r="AM158" s="111">
        <v>6828</v>
      </c>
      <c r="AN158" s="103">
        <f t="shared" si="115"/>
        <v>30042.6</v>
      </c>
      <c r="AO158" s="103">
        <f t="shared" si="116"/>
        <v>5150.16</v>
      </c>
      <c r="AP158" s="103">
        <f t="shared" si="104"/>
        <v>14592.119999999999</v>
      </c>
      <c r="AQ158" s="103">
        <f t="shared" si="105"/>
        <v>3433.44</v>
      </c>
      <c r="AR158" s="103"/>
      <c r="AS158" s="103">
        <f t="shared" si="106"/>
        <v>2384.3333333333335</v>
      </c>
      <c r="AT158" s="111">
        <v>0</v>
      </c>
      <c r="AU158" s="111">
        <v>0</v>
      </c>
      <c r="AV158" s="111"/>
      <c r="AW158" s="111"/>
      <c r="AX158" s="106">
        <v>0</v>
      </c>
      <c r="AY158" s="106">
        <v>0</v>
      </c>
      <c r="AZ158" s="106">
        <v>0</v>
      </c>
      <c r="BA158" s="112">
        <v>0</v>
      </c>
      <c r="BB158" s="108">
        <f t="shared" si="117"/>
        <v>281342.32</v>
      </c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  <c r="IT158" s="15"/>
      <c r="IU158" s="15"/>
      <c r="IV158" s="15"/>
      <c r="IW158" s="15"/>
      <c r="IX158" s="15"/>
      <c r="IY158" s="15"/>
      <c r="IZ158" s="15"/>
      <c r="JA158" s="15"/>
    </row>
    <row r="159" spans="1:261" s="16" customFormat="1" ht="24" customHeight="1" x14ac:dyDescent="0.2">
      <c r="A159" s="27">
        <f t="shared" si="103"/>
        <v>147</v>
      </c>
      <c r="B159" s="29">
        <v>11</v>
      </c>
      <c r="C159" s="30" t="s">
        <v>57</v>
      </c>
      <c r="D159" s="31">
        <v>251</v>
      </c>
      <c r="E159" s="30">
        <v>372</v>
      </c>
      <c r="F159" s="32">
        <v>2</v>
      </c>
      <c r="G159" s="32"/>
      <c r="H159" s="141">
        <v>2170</v>
      </c>
      <c r="I159" s="33" t="s">
        <v>392</v>
      </c>
      <c r="J159" s="33" t="s">
        <v>393</v>
      </c>
      <c r="K159" s="27" t="s">
        <v>58</v>
      </c>
      <c r="L159" s="28">
        <v>43236</v>
      </c>
      <c r="M159" s="28" t="s">
        <v>522</v>
      </c>
      <c r="N159" s="26" t="s">
        <v>527</v>
      </c>
      <c r="O159" s="27">
        <v>6</v>
      </c>
      <c r="P159" s="27">
        <v>60</v>
      </c>
      <c r="Q159" s="27" t="s">
        <v>96</v>
      </c>
      <c r="R159" s="33" t="s">
        <v>114</v>
      </c>
      <c r="S159" s="27">
        <v>15</v>
      </c>
      <c r="T159" s="33" t="s">
        <v>528</v>
      </c>
      <c r="U159" s="27" t="s">
        <v>365</v>
      </c>
      <c r="V159" s="34" t="s">
        <v>356</v>
      </c>
      <c r="W159" s="110">
        <v>14306</v>
      </c>
      <c r="X159" s="111">
        <v>915</v>
      </c>
      <c r="Y159" s="111">
        <v>836</v>
      </c>
      <c r="Z159" s="111"/>
      <c r="AA159" s="104">
        <v>0</v>
      </c>
      <c r="AB159" s="105">
        <f t="shared" si="107"/>
        <v>2503.5499999999997</v>
      </c>
      <c r="AC159" s="105">
        <f t="shared" si="108"/>
        <v>429.18</v>
      </c>
      <c r="AD159" s="105">
        <f t="shared" si="101"/>
        <v>1216.01</v>
      </c>
      <c r="AE159" s="105">
        <f t="shared" si="102"/>
        <v>286.12</v>
      </c>
      <c r="AF159" s="102">
        <f t="shared" si="109"/>
        <v>171672</v>
      </c>
      <c r="AG159" s="103">
        <f t="shared" si="110"/>
        <v>10980</v>
      </c>
      <c r="AH159" s="103">
        <f t="shared" si="111"/>
        <v>10032</v>
      </c>
      <c r="AI159" s="111"/>
      <c r="AJ159" s="103">
        <f t="shared" si="112"/>
        <v>0</v>
      </c>
      <c r="AK159" s="103">
        <f t="shared" si="113"/>
        <v>23843.333333333332</v>
      </c>
      <c r="AL159" s="103">
        <f t="shared" si="114"/>
        <v>2384.3333333333335</v>
      </c>
      <c r="AM159" s="111">
        <v>6828</v>
      </c>
      <c r="AN159" s="103">
        <f t="shared" si="115"/>
        <v>30042.6</v>
      </c>
      <c r="AO159" s="103">
        <f t="shared" si="116"/>
        <v>5150.16</v>
      </c>
      <c r="AP159" s="103">
        <f t="shared" si="104"/>
        <v>14592.119999999999</v>
      </c>
      <c r="AQ159" s="103">
        <f t="shared" si="105"/>
        <v>3433.44</v>
      </c>
      <c r="AR159" s="103"/>
      <c r="AS159" s="103">
        <f t="shared" si="106"/>
        <v>2384.3333333333335</v>
      </c>
      <c r="AT159" s="111">
        <v>0</v>
      </c>
      <c r="AU159" s="111">
        <v>0</v>
      </c>
      <c r="AV159" s="111"/>
      <c r="AW159" s="111"/>
      <c r="AX159" s="106">
        <v>0</v>
      </c>
      <c r="AY159" s="106">
        <v>0</v>
      </c>
      <c r="AZ159" s="106">
        <v>0</v>
      </c>
      <c r="BA159" s="112">
        <v>0</v>
      </c>
      <c r="BB159" s="108">
        <f t="shared" si="117"/>
        <v>281342.32</v>
      </c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  <c r="IM159" s="15"/>
      <c r="IN159" s="15"/>
      <c r="IO159" s="15"/>
      <c r="IP159" s="15"/>
      <c r="IQ159" s="15"/>
      <c r="IR159" s="15"/>
      <c r="IS159" s="15"/>
      <c r="IT159" s="15"/>
      <c r="IU159" s="15"/>
      <c r="IV159" s="15"/>
      <c r="IW159" s="15"/>
      <c r="IX159" s="15"/>
      <c r="IY159" s="15"/>
      <c r="IZ159" s="15"/>
      <c r="JA159" s="15"/>
    </row>
    <row r="160" spans="1:261" s="16" customFormat="1" ht="24" customHeight="1" x14ac:dyDescent="0.2">
      <c r="A160" s="27">
        <f t="shared" si="103"/>
        <v>148</v>
      </c>
      <c r="B160" s="29">
        <v>11</v>
      </c>
      <c r="C160" s="30" t="s">
        <v>57</v>
      </c>
      <c r="D160" s="31">
        <v>251</v>
      </c>
      <c r="E160" s="30">
        <v>372</v>
      </c>
      <c r="F160" s="32">
        <v>2</v>
      </c>
      <c r="G160" s="32"/>
      <c r="H160" s="141">
        <v>2175</v>
      </c>
      <c r="I160" s="33" t="s">
        <v>394</v>
      </c>
      <c r="J160" s="33" t="s">
        <v>395</v>
      </c>
      <c r="K160" s="27" t="s">
        <v>58</v>
      </c>
      <c r="L160" s="28">
        <v>43282</v>
      </c>
      <c r="M160" s="28" t="s">
        <v>522</v>
      </c>
      <c r="N160" s="26" t="s">
        <v>527</v>
      </c>
      <c r="O160" s="27">
        <v>6</v>
      </c>
      <c r="P160" s="27">
        <v>60</v>
      </c>
      <c r="Q160" s="27" t="s">
        <v>96</v>
      </c>
      <c r="R160" s="33" t="s">
        <v>114</v>
      </c>
      <c r="S160" s="27">
        <v>15</v>
      </c>
      <c r="T160" s="33" t="s">
        <v>528</v>
      </c>
      <c r="U160" s="27" t="s">
        <v>365</v>
      </c>
      <c r="V160" s="34" t="s">
        <v>356</v>
      </c>
      <c r="W160" s="110">
        <v>14306</v>
      </c>
      <c r="X160" s="111">
        <v>915</v>
      </c>
      <c r="Y160" s="111">
        <v>836</v>
      </c>
      <c r="Z160" s="111"/>
      <c r="AA160" s="104">
        <v>0</v>
      </c>
      <c r="AB160" s="105">
        <f t="shared" si="107"/>
        <v>2503.5499999999997</v>
      </c>
      <c r="AC160" s="105">
        <f t="shared" si="108"/>
        <v>429.18</v>
      </c>
      <c r="AD160" s="105">
        <f t="shared" si="101"/>
        <v>1216.01</v>
      </c>
      <c r="AE160" s="105">
        <f t="shared" si="102"/>
        <v>286.12</v>
      </c>
      <c r="AF160" s="102">
        <f t="shared" si="109"/>
        <v>171672</v>
      </c>
      <c r="AG160" s="103">
        <f t="shared" si="110"/>
        <v>10980</v>
      </c>
      <c r="AH160" s="103">
        <f t="shared" si="111"/>
        <v>10032</v>
      </c>
      <c r="AI160" s="111"/>
      <c r="AJ160" s="103">
        <f t="shared" si="112"/>
        <v>0</v>
      </c>
      <c r="AK160" s="103">
        <f t="shared" si="113"/>
        <v>23843.333333333332</v>
      </c>
      <c r="AL160" s="103">
        <f t="shared" si="114"/>
        <v>2384.3333333333335</v>
      </c>
      <c r="AM160" s="111">
        <v>0</v>
      </c>
      <c r="AN160" s="103">
        <f t="shared" si="115"/>
        <v>30042.6</v>
      </c>
      <c r="AO160" s="103">
        <f t="shared" si="116"/>
        <v>5150.16</v>
      </c>
      <c r="AP160" s="103">
        <f t="shared" si="104"/>
        <v>14592.119999999999</v>
      </c>
      <c r="AQ160" s="103">
        <f t="shared" si="105"/>
        <v>3433.44</v>
      </c>
      <c r="AR160" s="103"/>
      <c r="AS160" s="103">
        <f t="shared" si="106"/>
        <v>2384.3333333333335</v>
      </c>
      <c r="AT160" s="111">
        <v>0</v>
      </c>
      <c r="AU160" s="111">
        <v>0</v>
      </c>
      <c r="AV160" s="111"/>
      <c r="AW160" s="111"/>
      <c r="AX160" s="106">
        <v>0</v>
      </c>
      <c r="AY160" s="106">
        <v>0</v>
      </c>
      <c r="AZ160" s="106">
        <v>0</v>
      </c>
      <c r="BA160" s="112">
        <v>0</v>
      </c>
      <c r="BB160" s="108">
        <f t="shared" si="117"/>
        <v>274514.32</v>
      </c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  <c r="IM160" s="15"/>
      <c r="IN160" s="15"/>
      <c r="IO160" s="15"/>
      <c r="IP160" s="15"/>
      <c r="IQ160" s="15"/>
      <c r="IR160" s="15"/>
      <c r="IS160" s="15"/>
      <c r="IT160" s="15"/>
      <c r="IU160" s="15"/>
      <c r="IV160" s="15"/>
      <c r="IW160" s="15"/>
      <c r="IX160" s="15"/>
      <c r="IY160" s="15"/>
      <c r="IZ160" s="15"/>
      <c r="JA160" s="15"/>
    </row>
    <row r="161" spans="1:261" s="16" customFormat="1" ht="24" customHeight="1" x14ac:dyDescent="0.2">
      <c r="A161" s="140">
        <f t="shared" si="103"/>
        <v>149</v>
      </c>
      <c r="B161" s="29">
        <v>11</v>
      </c>
      <c r="C161" s="30" t="s">
        <v>57</v>
      </c>
      <c r="D161" s="31">
        <v>251</v>
      </c>
      <c r="E161" s="30">
        <v>372</v>
      </c>
      <c r="F161" s="32">
        <v>2</v>
      </c>
      <c r="G161" s="32"/>
      <c r="H161" s="141">
        <v>2302</v>
      </c>
      <c r="I161" s="33" t="s">
        <v>636</v>
      </c>
      <c r="J161" s="33" t="s">
        <v>637</v>
      </c>
      <c r="K161" s="27" t="s">
        <v>68</v>
      </c>
      <c r="L161" s="46">
        <v>44228</v>
      </c>
      <c r="M161" s="26" t="s">
        <v>687</v>
      </c>
      <c r="N161" s="47" t="s">
        <v>527</v>
      </c>
      <c r="O161" s="27">
        <v>6</v>
      </c>
      <c r="P161" s="27">
        <v>60</v>
      </c>
      <c r="Q161" s="27" t="s">
        <v>96</v>
      </c>
      <c r="R161" s="33" t="s">
        <v>114</v>
      </c>
      <c r="S161" s="27">
        <v>15</v>
      </c>
      <c r="T161" s="33" t="s">
        <v>528</v>
      </c>
      <c r="U161" s="27" t="s">
        <v>430</v>
      </c>
      <c r="V161" s="34" t="s">
        <v>356</v>
      </c>
      <c r="W161" s="110">
        <v>14306</v>
      </c>
      <c r="X161" s="111">
        <v>915</v>
      </c>
      <c r="Y161" s="111">
        <v>836</v>
      </c>
      <c r="Z161" s="111"/>
      <c r="AA161" s="104">
        <v>0</v>
      </c>
      <c r="AB161" s="105">
        <f>+W161*17.5%</f>
        <v>2503.5499999999997</v>
      </c>
      <c r="AC161" s="105">
        <f>+W161*3%</f>
        <v>429.18</v>
      </c>
      <c r="AD161" s="105">
        <f>+W161*8.5%</f>
        <v>1216.01</v>
      </c>
      <c r="AE161" s="105">
        <f>+W161*2%</f>
        <v>286.12</v>
      </c>
      <c r="AF161" s="102">
        <f>+W161*12</f>
        <v>171672</v>
      </c>
      <c r="AG161" s="103">
        <f>+X161*12</f>
        <v>10980</v>
      </c>
      <c r="AH161" s="103">
        <f>+Y161*12</f>
        <v>10032</v>
      </c>
      <c r="AI161" s="111"/>
      <c r="AJ161" s="103">
        <f>+AA161*12</f>
        <v>0</v>
      </c>
      <c r="AK161" s="103">
        <f>+W161/30*50</f>
        <v>23843.333333333332</v>
      </c>
      <c r="AL161" s="103">
        <f>+W161/30*20*0.25</f>
        <v>2384.3333333333335</v>
      </c>
      <c r="AM161" s="111">
        <v>0</v>
      </c>
      <c r="AN161" s="103">
        <f>+AB161*12</f>
        <v>30042.6</v>
      </c>
      <c r="AO161" s="103">
        <f>+AC161*12</f>
        <v>5150.16</v>
      </c>
      <c r="AP161" s="103">
        <f>+AD161*12</f>
        <v>14592.119999999999</v>
      </c>
      <c r="AQ161" s="103">
        <f>+AE161*12</f>
        <v>3433.44</v>
      </c>
      <c r="AR161" s="103"/>
      <c r="AS161" s="103">
        <f>+W161/30*5</f>
        <v>2384.3333333333335</v>
      </c>
      <c r="AT161" s="111">
        <v>0</v>
      </c>
      <c r="AU161" s="111">
        <v>0</v>
      </c>
      <c r="AV161" s="111"/>
      <c r="AW161" s="111"/>
      <c r="AX161" s="106">
        <v>0</v>
      </c>
      <c r="AY161" s="106">
        <v>0</v>
      </c>
      <c r="AZ161" s="106">
        <v>0</v>
      </c>
      <c r="BA161" s="112">
        <v>0</v>
      </c>
      <c r="BB161" s="108">
        <f>SUM(AF161:BA161)</f>
        <v>274514.32</v>
      </c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  <c r="IQ161" s="15"/>
      <c r="IR161" s="15"/>
      <c r="IS161" s="15"/>
      <c r="IT161" s="15"/>
      <c r="IU161" s="15"/>
      <c r="IV161" s="15"/>
      <c r="IW161" s="15"/>
      <c r="IX161" s="15"/>
      <c r="IY161" s="15"/>
      <c r="IZ161" s="15"/>
      <c r="JA161" s="15"/>
    </row>
    <row r="162" spans="1:261" s="16" customFormat="1" ht="24" customHeight="1" x14ac:dyDescent="0.2">
      <c r="A162" s="27">
        <f t="shared" si="103"/>
        <v>150</v>
      </c>
      <c r="B162" s="29">
        <v>11</v>
      </c>
      <c r="C162" s="30" t="s">
        <v>57</v>
      </c>
      <c r="D162" s="31">
        <v>251</v>
      </c>
      <c r="E162" s="30">
        <v>372</v>
      </c>
      <c r="F162" s="32">
        <v>1</v>
      </c>
      <c r="G162" s="32"/>
      <c r="H162" s="141">
        <v>1513</v>
      </c>
      <c r="I162" s="33" t="s">
        <v>397</v>
      </c>
      <c r="J162" s="33" t="s">
        <v>398</v>
      </c>
      <c r="K162" s="27" t="s">
        <v>58</v>
      </c>
      <c r="L162" s="28">
        <v>36825</v>
      </c>
      <c r="M162" s="28" t="s">
        <v>522</v>
      </c>
      <c r="N162" s="26" t="s">
        <v>527</v>
      </c>
      <c r="O162" s="27">
        <v>5</v>
      </c>
      <c r="P162" s="27">
        <v>60</v>
      </c>
      <c r="Q162" s="27" t="s">
        <v>96</v>
      </c>
      <c r="R162" s="33" t="s">
        <v>114</v>
      </c>
      <c r="S162" s="27">
        <v>15</v>
      </c>
      <c r="T162" s="33" t="s">
        <v>530</v>
      </c>
      <c r="U162" s="27" t="s">
        <v>396</v>
      </c>
      <c r="V162" s="34" t="s">
        <v>356</v>
      </c>
      <c r="W162" s="110">
        <v>13775</v>
      </c>
      <c r="X162" s="111">
        <v>815</v>
      </c>
      <c r="Y162" s="111">
        <v>716</v>
      </c>
      <c r="Z162" s="111"/>
      <c r="AA162" s="104">
        <v>725</v>
      </c>
      <c r="AB162" s="105">
        <f t="shared" si="107"/>
        <v>2410.625</v>
      </c>
      <c r="AC162" s="105">
        <f t="shared" si="108"/>
        <v>413.25</v>
      </c>
      <c r="AD162" s="105">
        <f t="shared" si="101"/>
        <v>1170.875</v>
      </c>
      <c r="AE162" s="105">
        <f t="shared" si="102"/>
        <v>275.5</v>
      </c>
      <c r="AF162" s="102">
        <f t="shared" si="109"/>
        <v>165300</v>
      </c>
      <c r="AG162" s="103">
        <f t="shared" si="110"/>
        <v>9780</v>
      </c>
      <c r="AH162" s="103">
        <f t="shared" si="111"/>
        <v>8592</v>
      </c>
      <c r="AI162" s="111"/>
      <c r="AJ162" s="103">
        <f t="shared" si="112"/>
        <v>8700</v>
      </c>
      <c r="AK162" s="103">
        <f t="shared" si="113"/>
        <v>22958.333333333336</v>
      </c>
      <c r="AL162" s="103">
        <f t="shared" si="114"/>
        <v>2295.8333333333335</v>
      </c>
      <c r="AM162" s="111">
        <v>9149.4</v>
      </c>
      <c r="AN162" s="103">
        <f t="shared" si="115"/>
        <v>28927.5</v>
      </c>
      <c r="AO162" s="103">
        <f t="shared" si="116"/>
        <v>4959</v>
      </c>
      <c r="AP162" s="103">
        <f t="shared" si="104"/>
        <v>14050.5</v>
      </c>
      <c r="AQ162" s="103">
        <f t="shared" si="105"/>
        <v>3306</v>
      </c>
      <c r="AR162" s="103"/>
      <c r="AS162" s="103">
        <f t="shared" si="106"/>
        <v>2295.8333333333335</v>
      </c>
      <c r="AT162" s="111">
        <v>0</v>
      </c>
      <c r="AU162" s="111">
        <v>0</v>
      </c>
      <c r="AV162" s="111"/>
      <c r="AW162" s="111"/>
      <c r="AX162" s="106">
        <v>0</v>
      </c>
      <c r="AY162" s="106">
        <v>0</v>
      </c>
      <c r="AZ162" s="106">
        <v>0</v>
      </c>
      <c r="BA162" s="112">
        <v>0</v>
      </c>
      <c r="BB162" s="108">
        <f t="shared" si="117"/>
        <v>280314.39999999997</v>
      </c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15"/>
      <c r="IV162" s="15"/>
      <c r="IW162" s="15"/>
      <c r="IX162" s="15"/>
      <c r="IY162" s="15"/>
      <c r="IZ162" s="15"/>
      <c r="JA162" s="15"/>
    </row>
    <row r="163" spans="1:261" s="16" customFormat="1" ht="24" customHeight="1" x14ac:dyDescent="0.2">
      <c r="A163" s="27">
        <f t="shared" si="103"/>
        <v>151</v>
      </c>
      <c r="B163" s="29">
        <v>11</v>
      </c>
      <c r="C163" s="30" t="s">
        <v>57</v>
      </c>
      <c r="D163" s="31">
        <v>251</v>
      </c>
      <c r="E163" s="30">
        <v>372</v>
      </c>
      <c r="F163" s="32">
        <v>1</v>
      </c>
      <c r="G163" s="32"/>
      <c r="H163" s="141">
        <v>1528</v>
      </c>
      <c r="I163" s="33" t="s">
        <v>399</v>
      </c>
      <c r="J163" s="33" t="s">
        <v>400</v>
      </c>
      <c r="K163" s="27" t="s">
        <v>58</v>
      </c>
      <c r="L163" s="28">
        <v>36938</v>
      </c>
      <c r="M163" s="28" t="s">
        <v>522</v>
      </c>
      <c r="N163" s="26" t="s">
        <v>527</v>
      </c>
      <c r="O163" s="27">
        <v>5</v>
      </c>
      <c r="P163" s="27">
        <v>60</v>
      </c>
      <c r="Q163" s="27" t="s">
        <v>96</v>
      </c>
      <c r="R163" s="33" t="s">
        <v>114</v>
      </c>
      <c r="S163" s="27">
        <v>15</v>
      </c>
      <c r="T163" s="33" t="s">
        <v>530</v>
      </c>
      <c r="U163" s="27" t="s">
        <v>396</v>
      </c>
      <c r="V163" s="34" t="s">
        <v>356</v>
      </c>
      <c r="W163" s="110">
        <v>13775</v>
      </c>
      <c r="X163" s="111">
        <v>815</v>
      </c>
      <c r="Y163" s="111">
        <v>716</v>
      </c>
      <c r="Z163" s="111"/>
      <c r="AA163" s="104">
        <v>580</v>
      </c>
      <c r="AB163" s="105">
        <f t="shared" si="107"/>
        <v>2410.625</v>
      </c>
      <c r="AC163" s="105">
        <f t="shared" si="108"/>
        <v>413.25</v>
      </c>
      <c r="AD163" s="105">
        <f t="shared" si="101"/>
        <v>1170.875</v>
      </c>
      <c r="AE163" s="105">
        <f t="shared" si="102"/>
        <v>275.5</v>
      </c>
      <c r="AF163" s="102">
        <f t="shared" si="109"/>
        <v>165300</v>
      </c>
      <c r="AG163" s="103">
        <f t="shared" si="110"/>
        <v>9780</v>
      </c>
      <c r="AH163" s="103">
        <f t="shared" si="111"/>
        <v>8592</v>
      </c>
      <c r="AI163" s="111"/>
      <c r="AJ163" s="103">
        <f t="shared" si="112"/>
        <v>6960</v>
      </c>
      <c r="AK163" s="103">
        <f t="shared" si="113"/>
        <v>22958.333333333336</v>
      </c>
      <c r="AL163" s="103">
        <f t="shared" si="114"/>
        <v>2295.8333333333335</v>
      </c>
      <c r="AM163" s="111">
        <v>9149.4</v>
      </c>
      <c r="AN163" s="103">
        <f t="shared" si="115"/>
        <v>28927.5</v>
      </c>
      <c r="AO163" s="103">
        <f t="shared" si="116"/>
        <v>4959</v>
      </c>
      <c r="AP163" s="103">
        <f t="shared" si="104"/>
        <v>14050.5</v>
      </c>
      <c r="AQ163" s="103">
        <f t="shared" si="105"/>
        <v>3306</v>
      </c>
      <c r="AR163" s="103"/>
      <c r="AS163" s="103">
        <f t="shared" si="106"/>
        <v>2295.8333333333335</v>
      </c>
      <c r="AT163" s="111">
        <v>0</v>
      </c>
      <c r="AU163" s="111">
        <v>0</v>
      </c>
      <c r="AV163" s="111"/>
      <c r="AW163" s="111"/>
      <c r="AX163" s="106">
        <v>0</v>
      </c>
      <c r="AY163" s="106">
        <v>0</v>
      </c>
      <c r="AZ163" s="106">
        <v>0</v>
      </c>
      <c r="BA163" s="112">
        <v>0</v>
      </c>
      <c r="BB163" s="108">
        <f t="shared" si="117"/>
        <v>278574.39999999997</v>
      </c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  <c r="IQ163" s="15"/>
      <c r="IR163" s="15"/>
      <c r="IS163" s="15"/>
      <c r="IT163" s="15"/>
      <c r="IU163" s="15"/>
      <c r="IV163" s="15"/>
      <c r="IW163" s="15"/>
      <c r="IX163" s="15"/>
      <c r="IY163" s="15"/>
      <c r="IZ163" s="15"/>
      <c r="JA163" s="15"/>
    </row>
    <row r="164" spans="1:261" s="16" customFormat="1" ht="24" customHeight="1" x14ac:dyDescent="0.2">
      <c r="A164" s="27">
        <f t="shared" si="103"/>
        <v>152</v>
      </c>
      <c r="B164" s="29">
        <v>11</v>
      </c>
      <c r="C164" s="30" t="s">
        <v>57</v>
      </c>
      <c r="D164" s="31">
        <v>251</v>
      </c>
      <c r="E164" s="30">
        <v>372</v>
      </c>
      <c r="F164" s="32">
        <v>1</v>
      </c>
      <c r="G164" s="32"/>
      <c r="H164" s="141">
        <v>1583</v>
      </c>
      <c r="I164" s="33" t="s">
        <v>401</v>
      </c>
      <c r="J164" s="33" t="s">
        <v>402</v>
      </c>
      <c r="K164" s="27" t="s">
        <v>58</v>
      </c>
      <c r="L164" s="28">
        <v>37473</v>
      </c>
      <c r="M164" s="28" t="s">
        <v>522</v>
      </c>
      <c r="N164" s="26" t="s">
        <v>527</v>
      </c>
      <c r="O164" s="27">
        <v>5</v>
      </c>
      <c r="P164" s="27">
        <v>60</v>
      </c>
      <c r="Q164" s="27" t="s">
        <v>96</v>
      </c>
      <c r="R164" s="33" t="s">
        <v>114</v>
      </c>
      <c r="S164" s="27">
        <v>15</v>
      </c>
      <c r="T164" s="33" t="s">
        <v>530</v>
      </c>
      <c r="U164" s="27" t="s">
        <v>396</v>
      </c>
      <c r="V164" s="34" t="s">
        <v>356</v>
      </c>
      <c r="W164" s="110">
        <v>13775</v>
      </c>
      <c r="X164" s="111">
        <v>815</v>
      </c>
      <c r="Y164" s="111">
        <v>716</v>
      </c>
      <c r="Z164" s="111"/>
      <c r="AA164" s="104">
        <v>580</v>
      </c>
      <c r="AB164" s="105">
        <f t="shared" si="107"/>
        <v>2410.625</v>
      </c>
      <c r="AC164" s="105">
        <f t="shared" si="108"/>
        <v>413.25</v>
      </c>
      <c r="AD164" s="105">
        <f t="shared" si="101"/>
        <v>1170.875</v>
      </c>
      <c r="AE164" s="105">
        <f t="shared" si="102"/>
        <v>275.5</v>
      </c>
      <c r="AF164" s="102">
        <f t="shared" si="109"/>
        <v>165300</v>
      </c>
      <c r="AG164" s="103">
        <f t="shared" si="110"/>
        <v>9780</v>
      </c>
      <c r="AH164" s="103">
        <f t="shared" si="111"/>
        <v>8592</v>
      </c>
      <c r="AI164" s="111"/>
      <c r="AJ164" s="103">
        <f t="shared" si="112"/>
        <v>6960</v>
      </c>
      <c r="AK164" s="103">
        <f t="shared" si="113"/>
        <v>22958.333333333336</v>
      </c>
      <c r="AL164" s="103">
        <f t="shared" si="114"/>
        <v>2295.8333333333335</v>
      </c>
      <c r="AM164" s="111">
        <v>9149.4</v>
      </c>
      <c r="AN164" s="103">
        <f t="shared" si="115"/>
        <v>28927.5</v>
      </c>
      <c r="AO164" s="103">
        <f t="shared" si="116"/>
        <v>4959</v>
      </c>
      <c r="AP164" s="103">
        <f t="shared" si="104"/>
        <v>14050.5</v>
      </c>
      <c r="AQ164" s="103">
        <f t="shared" si="105"/>
        <v>3306</v>
      </c>
      <c r="AR164" s="103"/>
      <c r="AS164" s="103">
        <f t="shared" si="106"/>
        <v>2295.8333333333335</v>
      </c>
      <c r="AT164" s="111">
        <v>0</v>
      </c>
      <c r="AU164" s="111">
        <v>0</v>
      </c>
      <c r="AV164" s="111"/>
      <c r="AW164" s="111"/>
      <c r="AX164" s="106">
        <v>0</v>
      </c>
      <c r="AY164" s="106">
        <v>0</v>
      </c>
      <c r="AZ164" s="106">
        <v>0</v>
      </c>
      <c r="BA164" s="112">
        <v>0</v>
      </c>
      <c r="BB164" s="108">
        <f t="shared" si="117"/>
        <v>278574.39999999997</v>
      </c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  <c r="IR164" s="15"/>
      <c r="IS164" s="15"/>
      <c r="IT164" s="15"/>
      <c r="IU164" s="15"/>
      <c r="IV164" s="15"/>
      <c r="IW164" s="15"/>
      <c r="IX164" s="15"/>
      <c r="IY164" s="15"/>
      <c r="IZ164" s="15"/>
      <c r="JA164" s="15"/>
    </row>
    <row r="165" spans="1:261" s="16" customFormat="1" ht="24" customHeight="1" x14ac:dyDescent="0.2">
      <c r="A165" s="27">
        <f t="shared" si="103"/>
        <v>153</v>
      </c>
      <c r="B165" s="29">
        <v>11</v>
      </c>
      <c r="C165" s="30" t="s">
        <v>57</v>
      </c>
      <c r="D165" s="31">
        <v>251</v>
      </c>
      <c r="E165" s="30">
        <v>372</v>
      </c>
      <c r="F165" s="32">
        <v>1</v>
      </c>
      <c r="G165" s="32"/>
      <c r="H165" s="141">
        <v>1643</v>
      </c>
      <c r="I165" s="33" t="s">
        <v>403</v>
      </c>
      <c r="J165" s="33" t="s">
        <v>404</v>
      </c>
      <c r="K165" s="27" t="s">
        <v>58</v>
      </c>
      <c r="L165" s="28">
        <v>38204</v>
      </c>
      <c r="M165" s="28" t="s">
        <v>522</v>
      </c>
      <c r="N165" s="26" t="s">
        <v>527</v>
      </c>
      <c r="O165" s="27">
        <v>5</v>
      </c>
      <c r="P165" s="27">
        <v>60</v>
      </c>
      <c r="Q165" s="27" t="s">
        <v>96</v>
      </c>
      <c r="R165" s="33" t="s">
        <v>114</v>
      </c>
      <c r="S165" s="27">
        <v>15</v>
      </c>
      <c r="T165" s="33" t="s">
        <v>530</v>
      </c>
      <c r="U165" s="27" t="s">
        <v>396</v>
      </c>
      <c r="V165" s="34" t="s">
        <v>356</v>
      </c>
      <c r="W165" s="110">
        <v>13775</v>
      </c>
      <c r="X165" s="111">
        <v>815</v>
      </c>
      <c r="Y165" s="111">
        <v>716</v>
      </c>
      <c r="Z165" s="111"/>
      <c r="AA165" s="104">
        <v>580</v>
      </c>
      <c r="AB165" s="105">
        <f t="shared" si="107"/>
        <v>2410.625</v>
      </c>
      <c r="AC165" s="105">
        <f t="shared" si="108"/>
        <v>413.25</v>
      </c>
      <c r="AD165" s="105">
        <f t="shared" si="101"/>
        <v>1170.875</v>
      </c>
      <c r="AE165" s="105">
        <f t="shared" si="102"/>
        <v>275.5</v>
      </c>
      <c r="AF165" s="102">
        <f t="shared" si="109"/>
        <v>165300</v>
      </c>
      <c r="AG165" s="103">
        <f t="shared" si="110"/>
        <v>9780</v>
      </c>
      <c r="AH165" s="103">
        <f t="shared" si="111"/>
        <v>8592</v>
      </c>
      <c r="AI165" s="111"/>
      <c r="AJ165" s="103">
        <f t="shared" si="112"/>
        <v>6960</v>
      </c>
      <c r="AK165" s="103">
        <f t="shared" si="113"/>
        <v>22958.333333333336</v>
      </c>
      <c r="AL165" s="103">
        <f t="shared" si="114"/>
        <v>2295.8333333333335</v>
      </c>
      <c r="AM165" s="111">
        <v>9149.4</v>
      </c>
      <c r="AN165" s="103">
        <f t="shared" si="115"/>
        <v>28927.5</v>
      </c>
      <c r="AO165" s="103">
        <f t="shared" si="116"/>
        <v>4959</v>
      </c>
      <c r="AP165" s="103">
        <f t="shared" si="104"/>
        <v>14050.5</v>
      </c>
      <c r="AQ165" s="103">
        <f t="shared" si="105"/>
        <v>3306</v>
      </c>
      <c r="AR165" s="103"/>
      <c r="AS165" s="103">
        <f t="shared" si="106"/>
        <v>2295.8333333333335</v>
      </c>
      <c r="AT165" s="111">
        <v>0</v>
      </c>
      <c r="AU165" s="111">
        <v>0</v>
      </c>
      <c r="AV165" s="111"/>
      <c r="AW165" s="111"/>
      <c r="AX165" s="106">
        <v>0</v>
      </c>
      <c r="AY165" s="106">
        <v>0</v>
      </c>
      <c r="AZ165" s="106">
        <v>0</v>
      </c>
      <c r="BA165" s="112">
        <v>0</v>
      </c>
      <c r="BB165" s="108">
        <f t="shared" si="117"/>
        <v>278574.39999999997</v>
      </c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  <c r="IO165" s="15"/>
      <c r="IP165" s="15"/>
      <c r="IQ165" s="15"/>
      <c r="IR165" s="15"/>
      <c r="IS165" s="15"/>
      <c r="IT165" s="15"/>
      <c r="IU165" s="15"/>
      <c r="IV165" s="15"/>
      <c r="IW165" s="15"/>
      <c r="IX165" s="15"/>
      <c r="IY165" s="15"/>
      <c r="IZ165" s="15"/>
      <c r="JA165" s="15"/>
    </row>
    <row r="166" spans="1:261" s="16" customFormat="1" ht="24" customHeight="1" x14ac:dyDescent="0.2">
      <c r="A166" s="27">
        <f t="shared" si="103"/>
        <v>154</v>
      </c>
      <c r="B166" s="29">
        <v>11</v>
      </c>
      <c r="C166" s="30" t="s">
        <v>57</v>
      </c>
      <c r="D166" s="31">
        <v>251</v>
      </c>
      <c r="E166" s="30">
        <v>372</v>
      </c>
      <c r="F166" s="32">
        <v>1</v>
      </c>
      <c r="G166" s="32"/>
      <c r="H166" s="141">
        <v>1756</v>
      </c>
      <c r="I166" s="33" t="s">
        <v>405</v>
      </c>
      <c r="J166" s="33" t="s">
        <v>406</v>
      </c>
      <c r="K166" s="27" t="s">
        <v>58</v>
      </c>
      <c r="L166" s="28">
        <v>38962</v>
      </c>
      <c r="M166" s="28" t="s">
        <v>522</v>
      </c>
      <c r="N166" s="26" t="s">
        <v>527</v>
      </c>
      <c r="O166" s="27">
        <v>5</v>
      </c>
      <c r="P166" s="27">
        <v>60</v>
      </c>
      <c r="Q166" s="27" t="s">
        <v>96</v>
      </c>
      <c r="R166" s="33" t="s">
        <v>114</v>
      </c>
      <c r="S166" s="27">
        <v>15</v>
      </c>
      <c r="T166" s="33" t="s">
        <v>530</v>
      </c>
      <c r="U166" s="27" t="s">
        <v>396</v>
      </c>
      <c r="V166" s="34" t="s">
        <v>356</v>
      </c>
      <c r="W166" s="110">
        <v>13775</v>
      </c>
      <c r="X166" s="111">
        <v>815</v>
      </c>
      <c r="Y166" s="111">
        <v>716</v>
      </c>
      <c r="Z166" s="111"/>
      <c r="AA166" s="104">
        <v>435</v>
      </c>
      <c r="AB166" s="105">
        <f t="shared" si="107"/>
        <v>2410.625</v>
      </c>
      <c r="AC166" s="105">
        <f t="shared" si="108"/>
        <v>413.25</v>
      </c>
      <c r="AD166" s="105">
        <f t="shared" si="101"/>
        <v>1170.875</v>
      </c>
      <c r="AE166" s="105">
        <f t="shared" si="102"/>
        <v>275.5</v>
      </c>
      <c r="AF166" s="102">
        <f t="shared" si="109"/>
        <v>165300</v>
      </c>
      <c r="AG166" s="103">
        <f t="shared" si="110"/>
        <v>9780</v>
      </c>
      <c r="AH166" s="103">
        <f t="shared" si="111"/>
        <v>8592</v>
      </c>
      <c r="AI166" s="111"/>
      <c r="AJ166" s="103">
        <f t="shared" si="112"/>
        <v>5220</v>
      </c>
      <c r="AK166" s="103">
        <f t="shared" si="113"/>
        <v>22958.333333333336</v>
      </c>
      <c r="AL166" s="103">
        <f t="shared" si="114"/>
        <v>2295.8333333333335</v>
      </c>
      <c r="AM166" s="111">
        <v>9149.4</v>
      </c>
      <c r="AN166" s="103">
        <f t="shared" si="115"/>
        <v>28927.5</v>
      </c>
      <c r="AO166" s="103">
        <f t="shared" si="116"/>
        <v>4959</v>
      </c>
      <c r="AP166" s="103">
        <f t="shared" si="104"/>
        <v>14050.5</v>
      </c>
      <c r="AQ166" s="103">
        <f t="shared" si="105"/>
        <v>3306</v>
      </c>
      <c r="AR166" s="103"/>
      <c r="AS166" s="103">
        <f t="shared" si="106"/>
        <v>2295.8333333333335</v>
      </c>
      <c r="AT166" s="111">
        <v>0</v>
      </c>
      <c r="AU166" s="111">
        <v>0</v>
      </c>
      <c r="AV166" s="111"/>
      <c r="AW166" s="111"/>
      <c r="AX166" s="106">
        <v>0</v>
      </c>
      <c r="AY166" s="106">
        <v>0</v>
      </c>
      <c r="AZ166" s="106">
        <v>0</v>
      </c>
      <c r="BA166" s="112">
        <v>0</v>
      </c>
      <c r="BB166" s="108">
        <f t="shared" si="117"/>
        <v>276834.39999999997</v>
      </c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  <c r="IM166" s="15"/>
      <c r="IN166" s="15"/>
      <c r="IO166" s="15"/>
      <c r="IP166" s="15"/>
      <c r="IQ166" s="15"/>
      <c r="IR166" s="15"/>
      <c r="IS166" s="15"/>
      <c r="IT166" s="15"/>
      <c r="IU166" s="15"/>
      <c r="IV166" s="15"/>
      <c r="IW166" s="15"/>
      <c r="IX166" s="15"/>
      <c r="IY166" s="15"/>
      <c r="IZ166" s="15"/>
      <c r="JA166" s="15"/>
    </row>
    <row r="167" spans="1:261" s="16" customFormat="1" ht="24" customHeight="1" x14ac:dyDescent="0.2">
      <c r="A167" s="27">
        <f t="shared" si="103"/>
        <v>155</v>
      </c>
      <c r="B167" s="29">
        <v>11</v>
      </c>
      <c r="C167" s="30" t="s">
        <v>57</v>
      </c>
      <c r="D167" s="31">
        <v>251</v>
      </c>
      <c r="E167" s="30">
        <v>372</v>
      </c>
      <c r="F167" s="32">
        <v>1</v>
      </c>
      <c r="G167" s="32"/>
      <c r="H167" s="141">
        <v>1812</v>
      </c>
      <c r="I167" s="33" t="s">
        <v>407</v>
      </c>
      <c r="J167" s="33" t="s">
        <v>408</v>
      </c>
      <c r="K167" s="27" t="s">
        <v>58</v>
      </c>
      <c r="L167" s="28">
        <v>39395</v>
      </c>
      <c r="M167" s="28" t="s">
        <v>522</v>
      </c>
      <c r="N167" s="26" t="s">
        <v>527</v>
      </c>
      <c r="O167" s="27">
        <v>5</v>
      </c>
      <c r="P167" s="27">
        <v>60</v>
      </c>
      <c r="Q167" s="27" t="s">
        <v>96</v>
      </c>
      <c r="R167" s="33" t="s">
        <v>114</v>
      </c>
      <c r="S167" s="27">
        <v>15</v>
      </c>
      <c r="T167" s="33" t="s">
        <v>530</v>
      </c>
      <c r="U167" s="27" t="s">
        <v>396</v>
      </c>
      <c r="V167" s="34" t="s">
        <v>356</v>
      </c>
      <c r="W167" s="110">
        <v>13775</v>
      </c>
      <c r="X167" s="111">
        <v>815</v>
      </c>
      <c r="Y167" s="111">
        <v>716</v>
      </c>
      <c r="Z167" s="111"/>
      <c r="AA167" s="104">
        <v>435</v>
      </c>
      <c r="AB167" s="105">
        <f t="shared" si="107"/>
        <v>2410.625</v>
      </c>
      <c r="AC167" s="105">
        <f t="shared" si="108"/>
        <v>413.25</v>
      </c>
      <c r="AD167" s="105">
        <f t="shared" si="101"/>
        <v>1170.875</v>
      </c>
      <c r="AE167" s="105">
        <f t="shared" si="102"/>
        <v>275.5</v>
      </c>
      <c r="AF167" s="102">
        <f t="shared" si="109"/>
        <v>165300</v>
      </c>
      <c r="AG167" s="103">
        <f t="shared" si="110"/>
        <v>9780</v>
      </c>
      <c r="AH167" s="103">
        <f t="shared" si="111"/>
        <v>8592</v>
      </c>
      <c r="AI167" s="111"/>
      <c r="AJ167" s="103">
        <f t="shared" si="112"/>
        <v>5220</v>
      </c>
      <c r="AK167" s="103">
        <f t="shared" si="113"/>
        <v>22958.333333333336</v>
      </c>
      <c r="AL167" s="103">
        <f t="shared" si="114"/>
        <v>2295.8333333333335</v>
      </c>
      <c r="AM167" s="111">
        <v>9149.4</v>
      </c>
      <c r="AN167" s="103">
        <f t="shared" si="115"/>
        <v>28927.5</v>
      </c>
      <c r="AO167" s="103">
        <f t="shared" si="116"/>
        <v>4959</v>
      </c>
      <c r="AP167" s="103">
        <f t="shared" si="104"/>
        <v>14050.5</v>
      </c>
      <c r="AQ167" s="103">
        <f t="shared" si="105"/>
        <v>3306</v>
      </c>
      <c r="AR167" s="103"/>
      <c r="AS167" s="103">
        <f t="shared" si="106"/>
        <v>2295.8333333333335</v>
      </c>
      <c r="AT167" s="111">
        <v>0</v>
      </c>
      <c r="AU167" s="111">
        <v>0</v>
      </c>
      <c r="AV167" s="111"/>
      <c r="AW167" s="111"/>
      <c r="AX167" s="106">
        <v>0</v>
      </c>
      <c r="AY167" s="106">
        <v>0</v>
      </c>
      <c r="AZ167" s="106">
        <v>0</v>
      </c>
      <c r="BA167" s="112">
        <v>0</v>
      </c>
      <c r="BB167" s="108">
        <f t="shared" si="117"/>
        <v>276834.39999999997</v>
      </c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  <c r="IQ167" s="15"/>
      <c r="IR167" s="15"/>
      <c r="IS167" s="15"/>
      <c r="IT167" s="15"/>
      <c r="IU167" s="15"/>
      <c r="IV167" s="15"/>
      <c r="IW167" s="15"/>
      <c r="IX167" s="15"/>
      <c r="IY167" s="15"/>
      <c r="IZ167" s="15"/>
      <c r="JA167" s="15"/>
    </row>
    <row r="168" spans="1:261" s="16" customFormat="1" ht="24" customHeight="1" x14ac:dyDescent="0.2">
      <c r="A168" s="27">
        <f t="shared" si="103"/>
        <v>156</v>
      </c>
      <c r="B168" s="29">
        <v>11</v>
      </c>
      <c r="C168" s="30" t="s">
        <v>57</v>
      </c>
      <c r="D168" s="31">
        <v>251</v>
      </c>
      <c r="E168" s="30">
        <v>372</v>
      </c>
      <c r="F168" s="32">
        <v>1</v>
      </c>
      <c r="G168" s="32"/>
      <c r="H168" s="141">
        <v>2309</v>
      </c>
      <c r="I168" s="33" t="s">
        <v>683</v>
      </c>
      <c r="J168" s="33" t="s">
        <v>684</v>
      </c>
      <c r="K168" s="27" t="s">
        <v>68</v>
      </c>
      <c r="L168" s="28">
        <v>44363</v>
      </c>
      <c r="M168" s="28" t="s">
        <v>522</v>
      </c>
      <c r="N168" s="26" t="s">
        <v>527</v>
      </c>
      <c r="O168" s="27">
        <v>5</v>
      </c>
      <c r="P168" s="27">
        <v>60</v>
      </c>
      <c r="Q168" s="27" t="s">
        <v>96</v>
      </c>
      <c r="R168" s="33" t="s">
        <v>114</v>
      </c>
      <c r="S168" s="27">
        <v>15</v>
      </c>
      <c r="T168" s="33" t="s">
        <v>530</v>
      </c>
      <c r="U168" s="27" t="s">
        <v>396</v>
      </c>
      <c r="V168" s="34" t="s">
        <v>356</v>
      </c>
      <c r="W168" s="110">
        <v>13775</v>
      </c>
      <c r="X168" s="111">
        <v>815</v>
      </c>
      <c r="Y168" s="111">
        <v>716</v>
      </c>
      <c r="Z168" s="111"/>
      <c r="AA168" s="104">
        <v>435</v>
      </c>
      <c r="AB168" s="105">
        <f t="shared" si="107"/>
        <v>2410.625</v>
      </c>
      <c r="AC168" s="105">
        <f t="shared" si="108"/>
        <v>413.25</v>
      </c>
      <c r="AD168" s="105">
        <f t="shared" si="101"/>
        <v>1170.875</v>
      </c>
      <c r="AE168" s="105">
        <f t="shared" si="102"/>
        <v>275.5</v>
      </c>
      <c r="AF168" s="102">
        <f t="shared" si="109"/>
        <v>165300</v>
      </c>
      <c r="AG168" s="103">
        <f t="shared" si="110"/>
        <v>9780</v>
      </c>
      <c r="AH168" s="103">
        <f t="shared" si="111"/>
        <v>8592</v>
      </c>
      <c r="AI168" s="111"/>
      <c r="AJ168" s="103">
        <f t="shared" si="112"/>
        <v>5220</v>
      </c>
      <c r="AK168" s="103">
        <f t="shared" si="113"/>
        <v>22958.333333333336</v>
      </c>
      <c r="AL168" s="103">
        <f t="shared" si="114"/>
        <v>2295.8333333333335</v>
      </c>
      <c r="AM168" s="111">
        <v>9149.4</v>
      </c>
      <c r="AN168" s="103">
        <f t="shared" si="115"/>
        <v>28927.5</v>
      </c>
      <c r="AO168" s="103">
        <f t="shared" si="116"/>
        <v>4959</v>
      </c>
      <c r="AP168" s="103">
        <f t="shared" si="104"/>
        <v>14050.5</v>
      </c>
      <c r="AQ168" s="103">
        <f t="shared" si="105"/>
        <v>3306</v>
      </c>
      <c r="AR168" s="103"/>
      <c r="AS168" s="103">
        <f t="shared" si="106"/>
        <v>2295.8333333333335</v>
      </c>
      <c r="AT168" s="111">
        <v>0</v>
      </c>
      <c r="AU168" s="111">
        <v>0</v>
      </c>
      <c r="AV168" s="111"/>
      <c r="AW168" s="111"/>
      <c r="AX168" s="106">
        <v>0</v>
      </c>
      <c r="AY168" s="106">
        <v>0</v>
      </c>
      <c r="AZ168" s="106">
        <v>0</v>
      </c>
      <c r="BA168" s="112">
        <v>0</v>
      </c>
      <c r="BB168" s="108">
        <f t="shared" si="117"/>
        <v>276834.39999999997</v>
      </c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  <c r="IQ168" s="15"/>
      <c r="IR168" s="15"/>
      <c r="IS168" s="15"/>
      <c r="IT168" s="15"/>
      <c r="IU168" s="15"/>
      <c r="IV168" s="15"/>
      <c r="IW168" s="15"/>
      <c r="IX168" s="15"/>
      <c r="IY168" s="15"/>
      <c r="IZ168" s="15"/>
      <c r="JA168" s="15"/>
    </row>
    <row r="169" spans="1:261" s="16" customFormat="1" ht="24" customHeight="1" x14ac:dyDescent="0.2">
      <c r="A169" s="27">
        <f t="shared" si="103"/>
        <v>157</v>
      </c>
      <c r="B169" s="29">
        <v>11</v>
      </c>
      <c r="C169" s="30" t="s">
        <v>57</v>
      </c>
      <c r="D169" s="31">
        <v>251</v>
      </c>
      <c r="E169" s="30">
        <v>372</v>
      </c>
      <c r="F169" s="32">
        <v>1</v>
      </c>
      <c r="G169" s="32"/>
      <c r="H169" s="141">
        <v>1839</v>
      </c>
      <c r="I169" s="33" t="s">
        <v>409</v>
      </c>
      <c r="J169" s="33" t="s">
        <v>410</v>
      </c>
      <c r="K169" s="27" t="s">
        <v>58</v>
      </c>
      <c r="L169" s="28">
        <v>39710</v>
      </c>
      <c r="M169" s="28" t="s">
        <v>522</v>
      </c>
      <c r="N169" s="26" t="s">
        <v>527</v>
      </c>
      <c r="O169" s="27">
        <v>5</v>
      </c>
      <c r="P169" s="27">
        <v>60</v>
      </c>
      <c r="Q169" s="27" t="s">
        <v>96</v>
      </c>
      <c r="R169" s="33" t="s">
        <v>114</v>
      </c>
      <c r="S169" s="27">
        <v>15</v>
      </c>
      <c r="T169" s="33" t="s">
        <v>530</v>
      </c>
      <c r="U169" s="27" t="s">
        <v>396</v>
      </c>
      <c r="V169" s="34" t="s">
        <v>356</v>
      </c>
      <c r="W169" s="110">
        <v>13775</v>
      </c>
      <c r="X169" s="111">
        <v>815</v>
      </c>
      <c r="Y169" s="111">
        <v>716</v>
      </c>
      <c r="Z169" s="111"/>
      <c r="AA169" s="104">
        <v>435</v>
      </c>
      <c r="AB169" s="105">
        <f t="shared" si="107"/>
        <v>2410.625</v>
      </c>
      <c r="AC169" s="105">
        <f t="shared" si="108"/>
        <v>413.25</v>
      </c>
      <c r="AD169" s="105">
        <f t="shared" si="101"/>
        <v>1170.875</v>
      </c>
      <c r="AE169" s="105">
        <f t="shared" si="102"/>
        <v>275.5</v>
      </c>
      <c r="AF169" s="102">
        <f t="shared" si="109"/>
        <v>165300</v>
      </c>
      <c r="AG169" s="103">
        <f t="shared" si="110"/>
        <v>9780</v>
      </c>
      <c r="AH169" s="103">
        <f t="shared" si="111"/>
        <v>8592</v>
      </c>
      <c r="AI169" s="111"/>
      <c r="AJ169" s="103">
        <f t="shared" si="112"/>
        <v>5220</v>
      </c>
      <c r="AK169" s="103">
        <f t="shared" si="113"/>
        <v>22958.333333333336</v>
      </c>
      <c r="AL169" s="103">
        <f t="shared" si="114"/>
        <v>2295.8333333333335</v>
      </c>
      <c r="AM169" s="111">
        <v>9149.4</v>
      </c>
      <c r="AN169" s="103">
        <f t="shared" si="115"/>
        <v>28927.5</v>
      </c>
      <c r="AO169" s="103">
        <f t="shared" si="116"/>
        <v>4959</v>
      </c>
      <c r="AP169" s="103">
        <f t="shared" si="104"/>
        <v>14050.5</v>
      </c>
      <c r="AQ169" s="103">
        <f t="shared" si="105"/>
        <v>3306</v>
      </c>
      <c r="AR169" s="103"/>
      <c r="AS169" s="103">
        <f t="shared" si="106"/>
        <v>2295.8333333333335</v>
      </c>
      <c r="AT169" s="111">
        <v>0</v>
      </c>
      <c r="AU169" s="111">
        <v>0</v>
      </c>
      <c r="AV169" s="111"/>
      <c r="AW169" s="111"/>
      <c r="AX169" s="106">
        <v>0</v>
      </c>
      <c r="AY169" s="106">
        <v>0</v>
      </c>
      <c r="AZ169" s="106">
        <v>0</v>
      </c>
      <c r="BA169" s="112">
        <v>0</v>
      </c>
      <c r="BB169" s="108">
        <f t="shared" si="117"/>
        <v>276834.39999999997</v>
      </c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  <c r="IQ169" s="15"/>
      <c r="IR169" s="15"/>
      <c r="IS169" s="15"/>
      <c r="IT169" s="15"/>
      <c r="IU169" s="15"/>
      <c r="IV169" s="15"/>
      <c r="IW169" s="15"/>
      <c r="IX169" s="15"/>
      <c r="IY169" s="15"/>
      <c r="IZ169" s="15"/>
      <c r="JA169" s="15"/>
    </row>
    <row r="170" spans="1:261" s="16" customFormat="1" ht="24" customHeight="1" x14ac:dyDescent="0.2">
      <c r="A170" s="27">
        <f t="shared" si="103"/>
        <v>158</v>
      </c>
      <c r="B170" s="29">
        <v>11</v>
      </c>
      <c r="C170" s="30" t="s">
        <v>57</v>
      </c>
      <c r="D170" s="31">
        <v>251</v>
      </c>
      <c r="E170" s="30">
        <v>372</v>
      </c>
      <c r="F170" s="32">
        <v>1</v>
      </c>
      <c r="G170" s="32"/>
      <c r="H170" s="141">
        <v>1922</v>
      </c>
      <c r="I170" s="33" t="s">
        <v>411</v>
      </c>
      <c r="J170" s="33" t="s">
        <v>412</v>
      </c>
      <c r="K170" s="27" t="s">
        <v>58</v>
      </c>
      <c r="L170" s="28">
        <v>40733</v>
      </c>
      <c r="M170" s="28" t="s">
        <v>522</v>
      </c>
      <c r="N170" s="26" t="s">
        <v>527</v>
      </c>
      <c r="O170" s="27">
        <v>5</v>
      </c>
      <c r="P170" s="27">
        <v>60</v>
      </c>
      <c r="Q170" s="27" t="s">
        <v>96</v>
      </c>
      <c r="R170" s="33" t="s">
        <v>114</v>
      </c>
      <c r="S170" s="27">
        <v>15</v>
      </c>
      <c r="T170" s="33" t="s">
        <v>530</v>
      </c>
      <c r="U170" s="27" t="s">
        <v>396</v>
      </c>
      <c r="V170" s="34" t="s">
        <v>356</v>
      </c>
      <c r="W170" s="110">
        <v>13775</v>
      </c>
      <c r="X170" s="111">
        <v>815</v>
      </c>
      <c r="Y170" s="111">
        <v>716</v>
      </c>
      <c r="Z170" s="111"/>
      <c r="AA170" s="104">
        <v>435</v>
      </c>
      <c r="AB170" s="105">
        <f t="shared" si="107"/>
        <v>2410.625</v>
      </c>
      <c r="AC170" s="105">
        <f t="shared" si="108"/>
        <v>413.25</v>
      </c>
      <c r="AD170" s="105">
        <f t="shared" si="101"/>
        <v>1170.875</v>
      </c>
      <c r="AE170" s="105">
        <f t="shared" si="102"/>
        <v>275.5</v>
      </c>
      <c r="AF170" s="102">
        <f t="shared" si="109"/>
        <v>165300</v>
      </c>
      <c r="AG170" s="103">
        <f t="shared" si="110"/>
        <v>9780</v>
      </c>
      <c r="AH170" s="103">
        <f t="shared" si="111"/>
        <v>8592</v>
      </c>
      <c r="AI170" s="111"/>
      <c r="AJ170" s="103">
        <f t="shared" si="112"/>
        <v>5220</v>
      </c>
      <c r="AK170" s="103">
        <f t="shared" si="113"/>
        <v>22958.333333333336</v>
      </c>
      <c r="AL170" s="103">
        <f t="shared" si="114"/>
        <v>2295.8333333333335</v>
      </c>
      <c r="AM170" s="111">
        <v>9149.4</v>
      </c>
      <c r="AN170" s="103">
        <f t="shared" si="115"/>
        <v>28927.5</v>
      </c>
      <c r="AO170" s="103">
        <f t="shared" si="116"/>
        <v>4959</v>
      </c>
      <c r="AP170" s="103">
        <f t="shared" si="104"/>
        <v>14050.5</v>
      </c>
      <c r="AQ170" s="103">
        <f t="shared" si="105"/>
        <v>3306</v>
      </c>
      <c r="AR170" s="103"/>
      <c r="AS170" s="103">
        <f t="shared" si="106"/>
        <v>2295.8333333333335</v>
      </c>
      <c r="AT170" s="111">
        <v>0</v>
      </c>
      <c r="AU170" s="111">
        <v>0</v>
      </c>
      <c r="AV170" s="111"/>
      <c r="AW170" s="111"/>
      <c r="AX170" s="106">
        <v>0</v>
      </c>
      <c r="AY170" s="106">
        <v>0</v>
      </c>
      <c r="AZ170" s="106">
        <v>0</v>
      </c>
      <c r="BA170" s="112">
        <v>0</v>
      </c>
      <c r="BB170" s="108">
        <f t="shared" si="117"/>
        <v>276834.39999999997</v>
      </c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  <c r="IO170" s="15"/>
      <c r="IP170" s="15"/>
      <c r="IQ170" s="15"/>
      <c r="IR170" s="15"/>
      <c r="IS170" s="15"/>
      <c r="IT170" s="15"/>
      <c r="IU170" s="15"/>
      <c r="IV170" s="15"/>
      <c r="IW170" s="15"/>
      <c r="IX170" s="15"/>
      <c r="IY170" s="15"/>
      <c r="IZ170" s="15"/>
      <c r="JA170" s="15"/>
    </row>
    <row r="171" spans="1:261" s="16" customFormat="1" ht="24" customHeight="1" x14ac:dyDescent="0.2">
      <c r="A171" s="27">
        <f t="shared" si="103"/>
        <v>159</v>
      </c>
      <c r="B171" s="29">
        <v>11</v>
      </c>
      <c r="C171" s="30" t="s">
        <v>57</v>
      </c>
      <c r="D171" s="31">
        <v>251</v>
      </c>
      <c r="E171" s="30">
        <v>372</v>
      </c>
      <c r="F171" s="32">
        <v>1</v>
      </c>
      <c r="G171" s="32"/>
      <c r="H171" s="141">
        <v>2027</v>
      </c>
      <c r="I171" s="33" t="s">
        <v>413</v>
      </c>
      <c r="J171" s="33" t="s">
        <v>414</v>
      </c>
      <c r="K171" s="27" t="s">
        <v>58</v>
      </c>
      <c r="L171" s="28">
        <v>41771</v>
      </c>
      <c r="M171" s="28" t="s">
        <v>522</v>
      </c>
      <c r="N171" s="26" t="s">
        <v>527</v>
      </c>
      <c r="O171" s="27">
        <v>5</v>
      </c>
      <c r="P171" s="27">
        <v>60</v>
      </c>
      <c r="Q171" s="27" t="s">
        <v>96</v>
      </c>
      <c r="R171" s="33" t="s">
        <v>114</v>
      </c>
      <c r="S171" s="27">
        <v>15</v>
      </c>
      <c r="T171" s="33" t="s">
        <v>530</v>
      </c>
      <c r="U171" s="27" t="s">
        <v>396</v>
      </c>
      <c r="V171" s="34" t="s">
        <v>356</v>
      </c>
      <c r="W171" s="110">
        <v>13775</v>
      </c>
      <c r="X171" s="111">
        <v>815</v>
      </c>
      <c r="Y171" s="111">
        <v>716</v>
      </c>
      <c r="Z171" s="111"/>
      <c r="AA171" s="104">
        <v>290</v>
      </c>
      <c r="AB171" s="105">
        <f t="shared" si="107"/>
        <v>2410.625</v>
      </c>
      <c r="AC171" s="105">
        <f t="shared" si="108"/>
        <v>413.25</v>
      </c>
      <c r="AD171" s="105">
        <f t="shared" si="101"/>
        <v>1170.875</v>
      </c>
      <c r="AE171" s="105">
        <f t="shared" si="102"/>
        <v>275.5</v>
      </c>
      <c r="AF171" s="102">
        <f t="shared" si="109"/>
        <v>165300</v>
      </c>
      <c r="AG171" s="103">
        <f t="shared" si="110"/>
        <v>9780</v>
      </c>
      <c r="AH171" s="103">
        <f t="shared" si="111"/>
        <v>8592</v>
      </c>
      <c r="AI171" s="111"/>
      <c r="AJ171" s="103">
        <f t="shared" si="112"/>
        <v>3480</v>
      </c>
      <c r="AK171" s="103">
        <f t="shared" si="113"/>
        <v>22958.333333333336</v>
      </c>
      <c r="AL171" s="103">
        <f t="shared" si="114"/>
        <v>2295.8333333333335</v>
      </c>
      <c r="AM171" s="111">
        <v>9149.4</v>
      </c>
      <c r="AN171" s="103">
        <f t="shared" si="115"/>
        <v>28927.5</v>
      </c>
      <c r="AO171" s="103">
        <f t="shared" si="116"/>
        <v>4959</v>
      </c>
      <c r="AP171" s="103">
        <f t="shared" si="104"/>
        <v>14050.5</v>
      </c>
      <c r="AQ171" s="103">
        <f t="shared" si="105"/>
        <v>3306</v>
      </c>
      <c r="AR171" s="103"/>
      <c r="AS171" s="103">
        <f t="shared" si="106"/>
        <v>2295.8333333333335</v>
      </c>
      <c r="AT171" s="111">
        <v>0</v>
      </c>
      <c r="AU171" s="111">
        <v>0</v>
      </c>
      <c r="AV171" s="111"/>
      <c r="AW171" s="111"/>
      <c r="AX171" s="106">
        <v>0</v>
      </c>
      <c r="AY171" s="106">
        <v>0</v>
      </c>
      <c r="AZ171" s="106">
        <v>0</v>
      </c>
      <c r="BA171" s="112">
        <v>0</v>
      </c>
      <c r="BB171" s="108">
        <f t="shared" si="117"/>
        <v>275094.39999999997</v>
      </c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  <c r="IQ171" s="15"/>
      <c r="IR171" s="15"/>
      <c r="IS171" s="15"/>
      <c r="IT171" s="15"/>
      <c r="IU171" s="15"/>
      <c r="IV171" s="15"/>
      <c r="IW171" s="15"/>
      <c r="IX171" s="15"/>
      <c r="IY171" s="15"/>
      <c r="IZ171" s="15"/>
      <c r="JA171" s="15"/>
    </row>
    <row r="172" spans="1:261" s="16" customFormat="1" ht="24" customHeight="1" x14ac:dyDescent="0.2">
      <c r="A172" s="27">
        <f t="shared" si="103"/>
        <v>160</v>
      </c>
      <c r="B172" s="29">
        <v>11</v>
      </c>
      <c r="C172" s="30" t="s">
        <v>57</v>
      </c>
      <c r="D172" s="31">
        <v>251</v>
      </c>
      <c r="E172" s="30">
        <v>372</v>
      </c>
      <c r="F172" s="32">
        <v>1</v>
      </c>
      <c r="G172" s="32"/>
      <c r="H172" s="141">
        <v>2074</v>
      </c>
      <c r="I172" s="33" t="s">
        <v>415</v>
      </c>
      <c r="J172" s="33" t="s">
        <v>416</v>
      </c>
      <c r="K172" s="27" t="s">
        <v>58</v>
      </c>
      <c r="L172" s="28">
        <v>42201</v>
      </c>
      <c r="M172" s="28" t="s">
        <v>522</v>
      </c>
      <c r="N172" s="26" t="s">
        <v>527</v>
      </c>
      <c r="O172" s="27">
        <v>5</v>
      </c>
      <c r="P172" s="27">
        <v>60</v>
      </c>
      <c r="Q172" s="27" t="s">
        <v>96</v>
      </c>
      <c r="R172" s="33" t="s">
        <v>114</v>
      </c>
      <c r="S172" s="27">
        <v>15</v>
      </c>
      <c r="T172" s="33" t="s">
        <v>530</v>
      </c>
      <c r="U172" s="27" t="s">
        <v>396</v>
      </c>
      <c r="V172" s="34" t="s">
        <v>356</v>
      </c>
      <c r="W172" s="110">
        <v>13775</v>
      </c>
      <c r="X172" s="111">
        <v>815</v>
      </c>
      <c r="Y172" s="111">
        <v>716</v>
      </c>
      <c r="Z172" s="111"/>
      <c r="AA172" s="104">
        <v>290</v>
      </c>
      <c r="AB172" s="105">
        <f t="shared" si="107"/>
        <v>2410.625</v>
      </c>
      <c r="AC172" s="105">
        <f t="shared" si="108"/>
        <v>413.25</v>
      </c>
      <c r="AD172" s="105">
        <f t="shared" si="101"/>
        <v>1170.875</v>
      </c>
      <c r="AE172" s="105">
        <f t="shared" si="102"/>
        <v>275.5</v>
      </c>
      <c r="AF172" s="102">
        <f t="shared" si="109"/>
        <v>165300</v>
      </c>
      <c r="AG172" s="103">
        <f t="shared" si="110"/>
        <v>9780</v>
      </c>
      <c r="AH172" s="103">
        <f t="shared" si="111"/>
        <v>8592</v>
      </c>
      <c r="AI172" s="111"/>
      <c r="AJ172" s="103">
        <f t="shared" si="112"/>
        <v>3480</v>
      </c>
      <c r="AK172" s="103">
        <f t="shared" si="113"/>
        <v>22958.333333333336</v>
      </c>
      <c r="AL172" s="103">
        <f t="shared" si="114"/>
        <v>2295.8333333333335</v>
      </c>
      <c r="AM172" s="111">
        <v>9149.4</v>
      </c>
      <c r="AN172" s="103">
        <f t="shared" si="115"/>
        <v>28927.5</v>
      </c>
      <c r="AO172" s="103">
        <f t="shared" si="116"/>
        <v>4959</v>
      </c>
      <c r="AP172" s="103">
        <f t="shared" si="104"/>
        <v>14050.5</v>
      </c>
      <c r="AQ172" s="103">
        <f t="shared" si="105"/>
        <v>3306</v>
      </c>
      <c r="AR172" s="103"/>
      <c r="AS172" s="103">
        <f t="shared" si="106"/>
        <v>2295.8333333333335</v>
      </c>
      <c r="AT172" s="111">
        <v>0</v>
      </c>
      <c r="AU172" s="111">
        <v>0</v>
      </c>
      <c r="AV172" s="111"/>
      <c r="AW172" s="111"/>
      <c r="AX172" s="106">
        <v>0</v>
      </c>
      <c r="AY172" s="106">
        <v>0</v>
      </c>
      <c r="AZ172" s="106">
        <v>0</v>
      </c>
      <c r="BA172" s="112">
        <v>0</v>
      </c>
      <c r="BB172" s="108">
        <f t="shared" si="117"/>
        <v>275094.39999999997</v>
      </c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  <c r="IM172" s="15"/>
      <c r="IN172" s="15"/>
      <c r="IO172" s="15"/>
      <c r="IP172" s="15"/>
      <c r="IQ172" s="15"/>
      <c r="IR172" s="15"/>
      <c r="IS172" s="15"/>
      <c r="IT172" s="15"/>
      <c r="IU172" s="15"/>
      <c r="IV172" s="15"/>
      <c r="IW172" s="15"/>
      <c r="IX172" s="15"/>
      <c r="IY172" s="15"/>
      <c r="IZ172" s="15"/>
      <c r="JA172" s="15"/>
    </row>
    <row r="173" spans="1:261" s="16" customFormat="1" ht="24" customHeight="1" x14ac:dyDescent="0.2">
      <c r="A173" s="27">
        <f t="shared" si="103"/>
        <v>161</v>
      </c>
      <c r="B173" s="29">
        <v>11</v>
      </c>
      <c r="C173" s="30" t="s">
        <v>57</v>
      </c>
      <c r="D173" s="31">
        <v>251</v>
      </c>
      <c r="E173" s="30">
        <v>372</v>
      </c>
      <c r="F173" s="32">
        <v>1</v>
      </c>
      <c r="G173" s="32"/>
      <c r="H173" s="141">
        <v>2283</v>
      </c>
      <c r="I173" s="33" t="s">
        <v>586</v>
      </c>
      <c r="J173" s="33" t="s">
        <v>588</v>
      </c>
      <c r="K173" s="27" t="s">
        <v>58</v>
      </c>
      <c r="L173" s="28">
        <v>44161</v>
      </c>
      <c r="M173" s="28" t="s">
        <v>522</v>
      </c>
      <c r="N173" s="26" t="s">
        <v>527</v>
      </c>
      <c r="O173" s="27">
        <v>5</v>
      </c>
      <c r="P173" s="27">
        <v>60</v>
      </c>
      <c r="Q173" s="27" t="s">
        <v>96</v>
      </c>
      <c r="R173" s="33" t="s">
        <v>114</v>
      </c>
      <c r="S173" s="27">
        <v>15</v>
      </c>
      <c r="T173" s="33" t="s">
        <v>530</v>
      </c>
      <c r="U173" s="27" t="s">
        <v>396</v>
      </c>
      <c r="V173" s="34" t="s">
        <v>356</v>
      </c>
      <c r="W173" s="110">
        <v>13775</v>
      </c>
      <c r="X173" s="111">
        <v>815</v>
      </c>
      <c r="Y173" s="111">
        <v>716</v>
      </c>
      <c r="Z173" s="111"/>
      <c r="AA173" s="104">
        <v>0</v>
      </c>
      <c r="AB173" s="105">
        <f t="shared" si="107"/>
        <v>2410.625</v>
      </c>
      <c r="AC173" s="105">
        <f t="shared" si="108"/>
        <v>413.25</v>
      </c>
      <c r="AD173" s="105">
        <f t="shared" si="101"/>
        <v>1170.875</v>
      </c>
      <c r="AE173" s="105">
        <f t="shared" si="102"/>
        <v>275.5</v>
      </c>
      <c r="AF173" s="102">
        <f t="shared" si="109"/>
        <v>165300</v>
      </c>
      <c r="AG173" s="103">
        <f t="shared" si="110"/>
        <v>9780</v>
      </c>
      <c r="AH173" s="103">
        <f t="shared" si="111"/>
        <v>8592</v>
      </c>
      <c r="AI173" s="111"/>
      <c r="AJ173" s="103">
        <f t="shared" si="112"/>
        <v>0</v>
      </c>
      <c r="AK173" s="103">
        <f t="shared" si="113"/>
        <v>22958.333333333336</v>
      </c>
      <c r="AL173" s="103">
        <f t="shared" si="114"/>
        <v>2295.8333333333335</v>
      </c>
      <c r="AM173" s="111">
        <v>9149.4</v>
      </c>
      <c r="AN173" s="103">
        <f t="shared" si="115"/>
        <v>28927.5</v>
      </c>
      <c r="AO173" s="103">
        <f t="shared" si="116"/>
        <v>4959</v>
      </c>
      <c r="AP173" s="103">
        <f t="shared" ref="AP173:AP211" si="118">+AD173*12</f>
        <v>14050.5</v>
      </c>
      <c r="AQ173" s="103">
        <f t="shared" ref="AQ173:AQ211" si="119">+AE173*12</f>
        <v>3306</v>
      </c>
      <c r="AR173" s="103"/>
      <c r="AS173" s="103">
        <f t="shared" ref="AS173:AS211" si="120">+W173/30*5</f>
        <v>2295.8333333333335</v>
      </c>
      <c r="AT173" s="111">
        <v>0</v>
      </c>
      <c r="AU173" s="111">
        <v>0</v>
      </c>
      <c r="AV173" s="111"/>
      <c r="AW173" s="111"/>
      <c r="AX173" s="106">
        <v>0</v>
      </c>
      <c r="AY173" s="106">
        <v>0</v>
      </c>
      <c r="AZ173" s="106">
        <v>0</v>
      </c>
      <c r="BA173" s="112">
        <v>0</v>
      </c>
      <c r="BB173" s="109">
        <f t="shared" si="117"/>
        <v>271614.39999999997</v>
      </c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  <c r="IM173" s="15"/>
      <c r="IN173" s="15"/>
      <c r="IO173" s="15"/>
      <c r="IP173" s="15"/>
      <c r="IQ173" s="15"/>
      <c r="IR173" s="15"/>
      <c r="IS173" s="15"/>
      <c r="IT173" s="15"/>
      <c r="IU173" s="15"/>
      <c r="IV173" s="15"/>
      <c r="IW173" s="15"/>
      <c r="IX173" s="15"/>
      <c r="IY173" s="15"/>
      <c r="IZ173" s="15"/>
      <c r="JA173" s="15"/>
    </row>
    <row r="174" spans="1:261" s="16" customFormat="1" ht="24" customHeight="1" x14ac:dyDescent="0.2">
      <c r="A174" s="27">
        <f t="shared" si="103"/>
        <v>162</v>
      </c>
      <c r="B174" s="29">
        <v>11</v>
      </c>
      <c r="C174" s="30" t="s">
        <v>57</v>
      </c>
      <c r="D174" s="31">
        <v>251</v>
      </c>
      <c r="E174" s="30">
        <v>372</v>
      </c>
      <c r="F174" s="32">
        <v>1</v>
      </c>
      <c r="G174" s="32"/>
      <c r="H174" s="141">
        <v>2232</v>
      </c>
      <c r="I174" s="33" t="s">
        <v>421</v>
      </c>
      <c r="J174" s="33" t="s">
        <v>422</v>
      </c>
      <c r="K174" s="27" t="s">
        <v>58</v>
      </c>
      <c r="L174" s="46">
        <v>43862</v>
      </c>
      <c r="M174" s="47" t="s">
        <v>522</v>
      </c>
      <c r="N174" s="47" t="s">
        <v>527</v>
      </c>
      <c r="O174" s="27">
        <v>5</v>
      </c>
      <c r="P174" s="27">
        <v>60</v>
      </c>
      <c r="Q174" s="27" t="s">
        <v>96</v>
      </c>
      <c r="R174" s="33" t="s">
        <v>114</v>
      </c>
      <c r="S174" s="27">
        <v>15</v>
      </c>
      <c r="T174" s="33" t="s">
        <v>530</v>
      </c>
      <c r="U174" s="27" t="s">
        <v>396</v>
      </c>
      <c r="V174" s="34" t="s">
        <v>356</v>
      </c>
      <c r="W174" s="110">
        <v>13775</v>
      </c>
      <c r="X174" s="111">
        <v>815</v>
      </c>
      <c r="Y174" s="111">
        <v>716</v>
      </c>
      <c r="Z174" s="111"/>
      <c r="AA174" s="104">
        <v>0</v>
      </c>
      <c r="AB174" s="105">
        <f t="shared" si="107"/>
        <v>2410.625</v>
      </c>
      <c r="AC174" s="105">
        <f t="shared" si="108"/>
        <v>413.25</v>
      </c>
      <c r="AD174" s="105">
        <f t="shared" si="101"/>
        <v>1170.875</v>
      </c>
      <c r="AE174" s="105">
        <f t="shared" si="102"/>
        <v>275.5</v>
      </c>
      <c r="AF174" s="102">
        <f t="shared" si="109"/>
        <v>165300</v>
      </c>
      <c r="AG174" s="103">
        <f t="shared" si="110"/>
        <v>9780</v>
      </c>
      <c r="AH174" s="103">
        <f t="shared" si="111"/>
        <v>8592</v>
      </c>
      <c r="AI174" s="111"/>
      <c r="AJ174" s="103">
        <f t="shared" si="112"/>
        <v>0</v>
      </c>
      <c r="AK174" s="103">
        <f t="shared" si="113"/>
        <v>22958.333333333336</v>
      </c>
      <c r="AL174" s="103">
        <f t="shared" si="114"/>
        <v>2295.8333333333335</v>
      </c>
      <c r="AM174" s="111">
        <v>9149.4</v>
      </c>
      <c r="AN174" s="103">
        <f t="shared" si="115"/>
        <v>28927.5</v>
      </c>
      <c r="AO174" s="103">
        <f t="shared" si="116"/>
        <v>4959</v>
      </c>
      <c r="AP174" s="103">
        <f t="shared" si="118"/>
        <v>14050.5</v>
      </c>
      <c r="AQ174" s="103">
        <f t="shared" si="119"/>
        <v>3306</v>
      </c>
      <c r="AR174" s="103"/>
      <c r="AS174" s="103">
        <f t="shared" si="120"/>
        <v>2295.8333333333335</v>
      </c>
      <c r="AT174" s="111">
        <v>0</v>
      </c>
      <c r="AU174" s="111">
        <v>0</v>
      </c>
      <c r="AV174" s="111"/>
      <c r="AW174" s="111"/>
      <c r="AX174" s="106">
        <v>0</v>
      </c>
      <c r="AY174" s="106">
        <v>0</v>
      </c>
      <c r="AZ174" s="106">
        <v>0</v>
      </c>
      <c r="BA174" s="112">
        <v>0</v>
      </c>
      <c r="BB174" s="109">
        <f t="shared" si="117"/>
        <v>271614.39999999997</v>
      </c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  <c r="IM174" s="15"/>
      <c r="IN174" s="15"/>
      <c r="IO174" s="15"/>
      <c r="IP174" s="15"/>
      <c r="IQ174" s="15"/>
      <c r="IR174" s="15"/>
      <c r="IS174" s="15"/>
      <c r="IT174" s="15"/>
      <c r="IU174" s="15"/>
      <c r="IV174" s="15"/>
      <c r="IW174" s="15"/>
      <c r="IX174" s="15"/>
      <c r="IY174" s="15"/>
      <c r="IZ174" s="15"/>
      <c r="JA174" s="15"/>
    </row>
    <row r="175" spans="1:261" s="16" customFormat="1" ht="24" customHeight="1" x14ac:dyDescent="0.2">
      <c r="A175" s="27">
        <f t="shared" si="103"/>
        <v>163</v>
      </c>
      <c r="B175" s="29">
        <v>11</v>
      </c>
      <c r="C175" s="30" t="s">
        <v>57</v>
      </c>
      <c r="D175" s="31">
        <v>251</v>
      </c>
      <c r="E175" s="30">
        <v>372</v>
      </c>
      <c r="F175" s="32">
        <v>1</v>
      </c>
      <c r="G175" s="32"/>
      <c r="H175" s="141">
        <v>2216</v>
      </c>
      <c r="I175" s="33" t="s">
        <v>419</v>
      </c>
      <c r="J175" s="33" t="s">
        <v>420</v>
      </c>
      <c r="K175" s="27" t="s">
        <v>58</v>
      </c>
      <c r="L175" s="46">
        <v>43619</v>
      </c>
      <c r="M175" s="47" t="s">
        <v>522</v>
      </c>
      <c r="N175" s="47" t="s">
        <v>527</v>
      </c>
      <c r="O175" s="27">
        <v>5</v>
      </c>
      <c r="P175" s="27">
        <v>60</v>
      </c>
      <c r="Q175" s="27" t="s">
        <v>96</v>
      </c>
      <c r="R175" s="33" t="s">
        <v>114</v>
      </c>
      <c r="S175" s="27">
        <v>15</v>
      </c>
      <c r="T175" s="33" t="s">
        <v>530</v>
      </c>
      <c r="U175" s="27" t="s">
        <v>396</v>
      </c>
      <c r="V175" s="34" t="s">
        <v>356</v>
      </c>
      <c r="W175" s="110">
        <v>13775</v>
      </c>
      <c r="X175" s="111">
        <v>815</v>
      </c>
      <c r="Y175" s="111">
        <v>716</v>
      </c>
      <c r="Z175" s="111"/>
      <c r="AA175" s="104">
        <v>0</v>
      </c>
      <c r="AB175" s="105">
        <f t="shared" si="107"/>
        <v>2410.625</v>
      </c>
      <c r="AC175" s="105">
        <f t="shared" si="108"/>
        <v>413.25</v>
      </c>
      <c r="AD175" s="105">
        <f t="shared" si="101"/>
        <v>1170.875</v>
      </c>
      <c r="AE175" s="105">
        <f t="shared" si="102"/>
        <v>275.5</v>
      </c>
      <c r="AF175" s="102">
        <f t="shared" si="109"/>
        <v>165300</v>
      </c>
      <c r="AG175" s="103">
        <f t="shared" si="110"/>
        <v>9780</v>
      </c>
      <c r="AH175" s="103">
        <f t="shared" si="111"/>
        <v>8592</v>
      </c>
      <c r="AI175" s="111"/>
      <c r="AJ175" s="103">
        <f t="shared" si="112"/>
        <v>0</v>
      </c>
      <c r="AK175" s="103">
        <f t="shared" si="113"/>
        <v>22958.333333333336</v>
      </c>
      <c r="AL175" s="103">
        <f t="shared" si="114"/>
        <v>2295.8333333333335</v>
      </c>
      <c r="AM175" s="111">
        <v>6828</v>
      </c>
      <c r="AN175" s="103">
        <f t="shared" si="115"/>
        <v>28927.5</v>
      </c>
      <c r="AO175" s="103">
        <f t="shared" si="116"/>
        <v>4959</v>
      </c>
      <c r="AP175" s="103">
        <f t="shared" si="118"/>
        <v>14050.5</v>
      </c>
      <c r="AQ175" s="103">
        <f t="shared" si="119"/>
        <v>3306</v>
      </c>
      <c r="AR175" s="103"/>
      <c r="AS175" s="103">
        <f t="shared" si="120"/>
        <v>2295.8333333333335</v>
      </c>
      <c r="AT175" s="111">
        <v>0</v>
      </c>
      <c r="AU175" s="111">
        <v>0</v>
      </c>
      <c r="AV175" s="111"/>
      <c r="AW175" s="111"/>
      <c r="AX175" s="106">
        <v>0</v>
      </c>
      <c r="AY175" s="106">
        <v>0</v>
      </c>
      <c r="AZ175" s="106">
        <v>0</v>
      </c>
      <c r="BA175" s="112">
        <v>0</v>
      </c>
      <c r="BB175" s="109">
        <f t="shared" si="117"/>
        <v>269293</v>
      </c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8"/>
      <c r="JA175" s="48"/>
    </row>
    <row r="176" spans="1:261" s="16" customFormat="1" ht="24" customHeight="1" x14ac:dyDescent="0.2">
      <c r="A176" s="27">
        <f t="shared" si="103"/>
        <v>164</v>
      </c>
      <c r="B176" s="29">
        <v>11</v>
      </c>
      <c r="C176" s="30" t="s">
        <v>57</v>
      </c>
      <c r="D176" s="31">
        <v>251</v>
      </c>
      <c r="E176" s="30">
        <v>372</v>
      </c>
      <c r="F176" s="32">
        <v>1</v>
      </c>
      <c r="G176" s="32"/>
      <c r="H176" s="141">
        <v>2248</v>
      </c>
      <c r="I176" s="33" t="s">
        <v>423</v>
      </c>
      <c r="J176" s="33" t="s">
        <v>424</v>
      </c>
      <c r="K176" s="27" t="s">
        <v>58</v>
      </c>
      <c r="L176" s="28">
        <v>43896</v>
      </c>
      <c r="M176" s="26" t="s">
        <v>687</v>
      </c>
      <c r="N176" s="26" t="s">
        <v>527</v>
      </c>
      <c r="O176" s="27">
        <v>5</v>
      </c>
      <c r="P176" s="27">
        <v>60</v>
      </c>
      <c r="Q176" s="27" t="s">
        <v>59</v>
      </c>
      <c r="R176" s="33" t="s">
        <v>114</v>
      </c>
      <c r="S176" s="27">
        <v>15</v>
      </c>
      <c r="T176" s="33" t="s">
        <v>530</v>
      </c>
      <c r="U176" s="27" t="s">
        <v>396</v>
      </c>
      <c r="V176" s="34" t="s">
        <v>356</v>
      </c>
      <c r="W176" s="110">
        <v>13775</v>
      </c>
      <c r="X176" s="111">
        <v>815</v>
      </c>
      <c r="Y176" s="111">
        <v>716</v>
      </c>
      <c r="Z176" s="111"/>
      <c r="AA176" s="104">
        <v>0</v>
      </c>
      <c r="AB176" s="105">
        <f t="shared" si="107"/>
        <v>2410.625</v>
      </c>
      <c r="AC176" s="105">
        <f t="shared" si="108"/>
        <v>413.25</v>
      </c>
      <c r="AD176" s="105">
        <f t="shared" si="101"/>
        <v>1170.875</v>
      </c>
      <c r="AE176" s="105">
        <f t="shared" si="102"/>
        <v>275.5</v>
      </c>
      <c r="AF176" s="102">
        <f t="shared" si="109"/>
        <v>165300</v>
      </c>
      <c r="AG176" s="103">
        <f t="shared" si="110"/>
        <v>9780</v>
      </c>
      <c r="AH176" s="103">
        <f t="shared" si="111"/>
        <v>8592</v>
      </c>
      <c r="AI176" s="111"/>
      <c r="AJ176" s="103">
        <f t="shared" si="112"/>
        <v>0</v>
      </c>
      <c r="AK176" s="103">
        <f t="shared" si="113"/>
        <v>22958.333333333336</v>
      </c>
      <c r="AL176" s="103">
        <f t="shared" si="114"/>
        <v>2295.8333333333335</v>
      </c>
      <c r="AM176" s="111">
        <v>5639.5</v>
      </c>
      <c r="AN176" s="103">
        <f t="shared" si="115"/>
        <v>28927.5</v>
      </c>
      <c r="AO176" s="103">
        <f t="shared" si="116"/>
        <v>4959</v>
      </c>
      <c r="AP176" s="103">
        <f t="shared" si="118"/>
        <v>14050.5</v>
      </c>
      <c r="AQ176" s="103">
        <f t="shared" si="119"/>
        <v>3306</v>
      </c>
      <c r="AR176" s="103"/>
      <c r="AS176" s="103">
        <f t="shared" si="120"/>
        <v>2295.8333333333335</v>
      </c>
      <c r="AT176" s="111">
        <v>0</v>
      </c>
      <c r="AU176" s="111">
        <v>0</v>
      </c>
      <c r="AV176" s="111"/>
      <c r="AW176" s="111"/>
      <c r="AX176" s="106">
        <v>0</v>
      </c>
      <c r="AY176" s="106">
        <v>0</v>
      </c>
      <c r="AZ176" s="106">
        <v>0</v>
      </c>
      <c r="BA176" s="112">
        <v>0</v>
      </c>
      <c r="BB176" s="108">
        <f t="shared" si="117"/>
        <v>268104.5</v>
      </c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  <c r="IQ176" s="48"/>
      <c r="IR176" s="48"/>
      <c r="IS176" s="48"/>
      <c r="IT176" s="48"/>
      <c r="IU176" s="48"/>
      <c r="IV176" s="48"/>
      <c r="IW176" s="48"/>
      <c r="IX176" s="48"/>
      <c r="IY176" s="48"/>
      <c r="IZ176" s="48"/>
      <c r="JA176" s="48"/>
    </row>
    <row r="177" spans="1:261" s="16" customFormat="1" ht="24" customHeight="1" x14ac:dyDescent="0.2">
      <c r="A177" s="27">
        <f t="shared" si="103"/>
        <v>165</v>
      </c>
      <c r="B177" s="29">
        <v>11</v>
      </c>
      <c r="C177" s="30" t="s">
        <v>57</v>
      </c>
      <c r="D177" s="31">
        <v>251</v>
      </c>
      <c r="E177" s="30">
        <v>372</v>
      </c>
      <c r="F177" s="32">
        <v>1</v>
      </c>
      <c r="G177" s="32"/>
      <c r="H177" s="141">
        <v>2234</v>
      </c>
      <c r="I177" s="33" t="s">
        <v>417</v>
      </c>
      <c r="J177" s="33" t="s">
        <v>418</v>
      </c>
      <c r="K177" s="27" t="s">
        <v>58</v>
      </c>
      <c r="L177" s="46">
        <v>43862</v>
      </c>
      <c r="M177" s="47" t="s">
        <v>522</v>
      </c>
      <c r="N177" s="47" t="s">
        <v>527</v>
      </c>
      <c r="O177" s="27">
        <v>5</v>
      </c>
      <c r="P177" s="27">
        <v>60</v>
      </c>
      <c r="Q177" s="27" t="s">
        <v>96</v>
      </c>
      <c r="R177" s="33" t="s">
        <v>114</v>
      </c>
      <c r="S177" s="27">
        <v>15</v>
      </c>
      <c r="T177" s="33" t="s">
        <v>530</v>
      </c>
      <c r="U177" s="27" t="s">
        <v>396</v>
      </c>
      <c r="V177" s="34" t="s">
        <v>356</v>
      </c>
      <c r="W177" s="110">
        <v>13775</v>
      </c>
      <c r="X177" s="111">
        <v>815</v>
      </c>
      <c r="Y177" s="111">
        <v>716</v>
      </c>
      <c r="Z177" s="111"/>
      <c r="AA177" s="104">
        <v>0</v>
      </c>
      <c r="AB177" s="105">
        <f>+W177*17.5%</f>
        <v>2410.625</v>
      </c>
      <c r="AC177" s="105">
        <f>+W177*3%</f>
        <v>413.25</v>
      </c>
      <c r="AD177" s="105">
        <f>+W177*8.5%</f>
        <v>1170.875</v>
      </c>
      <c r="AE177" s="105">
        <f>+W177*2%</f>
        <v>275.5</v>
      </c>
      <c r="AF177" s="102">
        <f t="shared" ref="AF177:AH179" si="121">+W177*12</f>
        <v>165300</v>
      </c>
      <c r="AG177" s="103">
        <f t="shared" si="121"/>
        <v>9780</v>
      </c>
      <c r="AH177" s="103">
        <f t="shared" si="121"/>
        <v>8592</v>
      </c>
      <c r="AI177" s="111"/>
      <c r="AJ177" s="103">
        <f>+AA177*12</f>
        <v>0</v>
      </c>
      <c r="AK177" s="103">
        <f>+W177/30*50</f>
        <v>22958.333333333336</v>
      </c>
      <c r="AL177" s="103">
        <f>+W177/30*20*0.25</f>
        <v>2295.8333333333335</v>
      </c>
      <c r="AM177" s="111">
        <v>6828</v>
      </c>
      <c r="AN177" s="103">
        <f t="shared" ref="AN177:AQ179" si="122">+AB177*12</f>
        <v>28927.5</v>
      </c>
      <c r="AO177" s="103">
        <f t="shared" si="122"/>
        <v>4959</v>
      </c>
      <c r="AP177" s="103">
        <f t="shared" si="122"/>
        <v>14050.5</v>
      </c>
      <c r="AQ177" s="103">
        <f t="shared" si="122"/>
        <v>3306</v>
      </c>
      <c r="AR177" s="103"/>
      <c r="AS177" s="103">
        <f>+W177/30*5</f>
        <v>2295.8333333333335</v>
      </c>
      <c r="AT177" s="111">
        <v>0</v>
      </c>
      <c r="AU177" s="111">
        <v>0</v>
      </c>
      <c r="AV177" s="111"/>
      <c r="AW177" s="111"/>
      <c r="AX177" s="106">
        <v>0</v>
      </c>
      <c r="AY177" s="106">
        <v>0</v>
      </c>
      <c r="AZ177" s="106">
        <v>0</v>
      </c>
      <c r="BA177" s="112">
        <v>0</v>
      </c>
      <c r="BB177" s="108">
        <f>SUM(AF177:BA177)</f>
        <v>269293</v>
      </c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  <c r="IQ177" s="48"/>
      <c r="IR177" s="48"/>
      <c r="IS177" s="48"/>
      <c r="IT177" s="48"/>
      <c r="IU177" s="48"/>
      <c r="IV177" s="48"/>
      <c r="IW177" s="48"/>
      <c r="IX177" s="48"/>
      <c r="IY177" s="48"/>
      <c r="IZ177" s="48"/>
      <c r="JA177" s="48"/>
    </row>
    <row r="178" spans="1:261" s="16" customFormat="1" ht="24" customHeight="1" x14ac:dyDescent="0.2">
      <c r="A178" s="27">
        <f t="shared" si="103"/>
        <v>166</v>
      </c>
      <c r="B178" s="29">
        <v>11</v>
      </c>
      <c r="C178" s="30" t="s">
        <v>57</v>
      </c>
      <c r="D178" s="31">
        <v>251</v>
      </c>
      <c r="E178" s="30">
        <v>372</v>
      </c>
      <c r="F178" s="32">
        <v>1</v>
      </c>
      <c r="G178" s="32"/>
      <c r="H178" s="141">
        <v>2280</v>
      </c>
      <c r="I178" s="33" t="s">
        <v>615</v>
      </c>
      <c r="J178" s="33" t="s">
        <v>616</v>
      </c>
      <c r="K178" s="27" t="s">
        <v>58</v>
      </c>
      <c r="L178" s="28">
        <v>44152</v>
      </c>
      <c r="M178" s="26" t="s">
        <v>687</v>
      </c>
      <c r="N178" s="26" t="s">
        <v>527</v>
      </c>
      <c r="O178" s="27">
        <v>5</v>
      </c>
      <c r="P178" s="27">
        <v>60</v>
      </c>
      <c r="Q178" s="27" t="s">
        <v>96</v>
      </c>
      <c r="R178" s="33" t="s">
        <v>114</v>
      </c>
      <c r="S178" s="27">
        <v>15</v>
      </c>
      <c r="T178" s="33" t="s">
        <v>530</v>
      </c>
      <c r="U178" s="27" t="s">
        <v>396</v>
      </c>
      <c r="V178" s="34" t="s">
        <v>356</v>
      </c>
      <c r="W178" s="110">
        <v>13775</v>
      </c>
      <c r="X178" s="111">
        <v>815</v>
      </c>
      <c r="Y178" s="111">
        <v>716</v>
      </c>
      <c r="Z178" s="111"/>
      <c r="AA178" s="104">
        <v>0</v>
      </c>
      <c r="AB178" s="105">
        <f>+W178*17.5%</f>
        <v>2410.625</v>
      </c>
      <c r="AC178" s="105">
        <f>+W178*3%</f>
        <v>413.25</v>
      </c>
      <c r="AD178" s="105">
        <f>+W178*8.5%</f>
        <v>1170.875</v>
      </c>
      <c r="AE178" s="105">
        <f>+W178*2%</f>
        <v>275.5</v>
      </c>
      <c r="AF178" s="102">
        <f t="shared" si="121"/>
        <v>165300</v>
      </c>
      <c r="AG178" s="103">
        <f t="shared" si="121"/>
        <v>9780</v>
      </c>
      <c r="AH178" s="103">
        <f t="shared" si="121"/>
        <v>8592</v>
      </c>
      <c r="AI178" s="111"/>
      <c r="AJ178" s="103">
        <f>+AA178*12</f>
        <v>0</v>
      </c>
      <c r="AK178" s="103">
        <f>+W178/30*50</f>
        <v>22958.333333333336</v>
      </c>
      <c r="AL178" s="103">
        <f>+W178/30*20*0.25</f>
        <v>2295.8333333333335</v>
      </c>
      <c r="AM178" s="111">
        <v>9149.4</v>
      </c>
      <c r="AN178" s="103">
        <f t="shared" si="122"/>
        <v>28927.5</v>
      </c>
      <c r="AO178" s="103">
        <f t="shared" si="122"/>
        <v>4959</v>
      </c>
      <c r="AP178" s="103">
        <f t="shared" si="122"/>
        <v>14050.5</v>
      </c>
      <c r="AQ178" s="103">
        <f t="shared" si="122"/>
        <v>3306</v>
      </c>
      <c r="AR178" s="103"/>
      <c r="AS178" s="103">
        <f>+W178/30*5</f>
        <v>2295.8333333333335</v>
      </c>
      <c r="AT178" s="111">
        <v>0</v>
      </c>
      <c r="AU178" s="111">
        <v>0</v>
      </c>
      <c r="AV178" s="111"/>
      <c r="AW178" s="111"/>
      <c r="AX178" s="106">
        <v>0</v>
      </c>
      <c r="AY178" s="106">
        <v>0</v>
      </c>
      <c r="AZ178" s="106">
        <v>0</v>
      </c>
      <c r="BA178" s="112">
        <v>0</v>
      </c>
      <c r="BB178" s="108">
        <f>SUM(AF178:BA178)</f>
        <v>271614.39999999997</v>
      </c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  <c r="IQ178" s="15"/>
      <c r="IR178" s="15"/>
      <c r="IS178" s="15"/>
      <c r="IT178" s="15"/>
      <c r="IU178" s="15"/>
      <c r="IV178" s="15"/>
      <c r="IW178" s="15"/>
      <c r="IX178" s="15"/>
      <c r="IY178" s="15"/>
      <c r="IZ178" s="15"/>
      <c r="JA178" s="15"/>
    </row>
    <row r="179" spans="1:261" s="16" customFormat="1" ht="24" customHeight="1" x14ac:dyDescent="0.2">
      <c r="A179" s="27">
        <f t="shared" si="103"/>
        <v>167</v>
      </c>
      <c r="B179" s="29">
        <v>11</v>
      </c>
      <c r="C179" s="30" t="s">
        <v>57</v>
      </c>
      <c r="D179" s="31">
        <v>251</v>
      </c>
      <c r="E179" s="30">
        <v>372</v>
      </c>
      <c r="F179" s="32">
        <v>1</v>
      </c>
      <c r="G179" s="32"/>
      <c r="H179" s="141">
        <v>11</v>
      </c>
      <c r="I179" s="33" t="s">
        <v>63</v>
      </c>
      <c r="J179" s="33"/>
      <c r="K179" s="27"/>
      <c r="L179" s="28"/>
      <c r="M179" s="28" t="s">
        <v>522</v>
      </c>
      <c r="N179" s="26" t="s">
        <v>526</v>
      </c>
      <c r="O179" s="27">
        <v>5</v>
      </c>
      <c r="P179" s="27">
        <v>60</v>
      </c>
      <c r="Q179" s="27" t="s">
        <v>96</v>
      </c>
      <c r="R179" s="33" t="s">
        <v>114</v>
      </c>
      <c r="S179" s="27">
        <v>15</v>
      </c>
      <c r="T179" s="33" t="s">
        <v>530</v>
      </c>
      <c r="U179" s="27" t="s">
        <v>396</v>
      </c>
      <c r="V179" s="34" t="s">
        <v>356</v>
      </c>
      <c r="W179" s="110">
        <v>13775</v>
      </c>
      <c r="X179" s="111">
        <v>815</v>
      </c>
      <c r="Y179" s="111">
        <v>716</v>
      </c>
      <c r="Z179" s="111"/>
      <c r="AA179" s="104">
        <v>0</v>
      </c>
      <c r="AB179" s="105">
        <f>+W179*17.5%</f>
        <v>2410.625</v>
      </c>
      <c r="AC179" s="105">
        <f>+W179*3%</f>
        <v>413.25</v>
      </c>
      <c r="AD179" s="105">
        <f>+W179*8.5%</f>
        <v>1170.875</v>
      </c>
      <c r="AE179" s="105">
        <f>+W179*2%</f>
        <v>275.5</v>
      </c>
      <c r="AF179" s="102">
        <f t="shared" si="121"/>
        <v>165300</v>
      </c>
      <c r="AG179" s="103">
        <f t="shared" si="121"/>
        <v>9780</v>
      </c>
      <c r="AH179" s="103">
        <f t="shared" si="121"/>
        <v>8592</v>
      </c>
      <c r="AI179" s="111"/>
      <c r="AJ179" s="103">
        <f>+AA179*12</f>
        <v>0</v>
      </c>
      <c r="AK179" s="103">
        <f>+W179/30*50</f>
        <v>22958.333333333336</v>
      </c>
      <c r="AL179" s="103">
        <f>+W179/30*20*0.25</f>
        <v>2295.8333333333335</v>
      </c>
      <c r="AM179" s="111">
        <v>9149.4</v>
      </c>
      <c r="AN179" s="103">
        <f t="shared" si="122"/>
        <v>28927.5</v>
      </c>
      <c r="AO179" s="103">
        <f t="shared" si="122"/>
        <v>4959</v>
      </c>
      <c r="AP179" s="103">
        <f t="shared" si="122"/>
        <v>14050.5</v>
      </c>
      <c r="AQ179" s="103">
        <f t="shared" si="122"/>
        <v>3306</v>
      </c>
      <c r="AR179" s="103"/>
      <c r="AS179" s="103">
        <f>+W179/30*5</f>
        <v>2295.8333333333335</v>
      </c>
      <c r="AT179" s="111">
        <v>0</v>
      </c>
      <c r="AU179" s="111">
        <v>0</v>
      </c>
      <c r="AV179" s="111"/>
      <c r="AW179" s="111"/>
      <c r="AX179" s="106">
        <v>0</v>
      </c>
      <c r="AY179" s="106">
        <v>0</v>
      </c>
      <c r="AZ179" s="106">
        <v>0</v>
      </c>
      <c r="BA179" s="112">
        <v>0</v>
      </c>
      <c r="BB179" s="108">
        <f>SUM(AF179:BA179)</f>
        <v>271614.39999999997</v>
      </c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  <c r="IV179" s="15"/>
      <c r="IW179" s="15"/>
      <c r="IX179" s="15"/>
      <c r="IY179" s="15"/>
      <c r="IZ179" s="15"/>
      <c r="JA179" s="15"/>
    </row>
    <row r="180" spans="1:261" s="16" customFormat="1" ht="24" customHeight="1" x14ac:dyDescent="0.2">
      <c r="A180" s="27">
        <f t="shared" si="103"/>
        <v>168</v>
      </c>
      <c r="B180" s="29">
        <v>11</v>
      </c>
      <c r="C180" s="30" t="s">
        <v>57</v>
      </c>
      <c r="D180" s="31">
        <v>251</v>
      </c>
      <c r="E180" s="30">
        <v>372</v>
      </c>
      <c r="F180" s="32">
        <v>1</v>
      </c>
      <c r="G180" s="32"/>
      <c r="H180" s="141">
        <v>1749</v>
      </c>
      <c r="I180" s="33" t="s">
        <v>425</v>
      </c>
      <c r="J180" s="33" t="s">
        <v>426</v>
      </c>
      <c r="K180" s="27" t="s">
        <v>58</v>
      </c>
      <c r="L180" s="28">
        <v>38916</v>
      </c>
      <c r="M180" s="28" t="s">
        <v>522</v>
      </c>
      <c r="N180" s="26" t="s">
        <v>527</v>
      </c>
      <c r="O180" s="27">
        <v>2</v>
      </c>
      <c r="P180" s="27">
        <v>40</v>
      </c>
      <c r="Q180" s="27" t="s">
        <v>96</v>
      </c>
      <c r="R180" s="33" t="s">
        <v>114</v>
      </c>
      <c r="S180" s="27">
        <v>15</v>
      </c>
      <c r="T180" s="33" t="s">
        <v>530</v>
      </c>
      <c r="U180" s="27" t="s">
        <v>427</v>
      </c>
      <c r="V180" s="34" t="s">
        <v>356</v>
      </c>
      <c r="W180" s="110">
        <v>11929</v>
      </c>
      <c r="X180" s="111">
        <v>737</v>
      </c>
      <c r="Y180" s="111">
        <v>675</v>
      </c>
      <c r="Z180" s="111"/>
      <c r="AA180" s="104">
        <v>290</v>
      </c>
      <c r="AB180" s="105">
        <f t="shared" si="107"/>
        <v>2087.5749999999998</v>
      </c>
      <c r="AC180" s="105">
        <f t="shared" si="108"/>
        <v>357.87</v>
      </c>
      <c r="AD180" s="105">
        <f t="shared" si="101"/>
        <v>1013.965</v>
      </c>
      <c r="AE180" s="105">
        <f t="shared" si="102"/>
        <v>238.58</v>
      </c>
      <c r="AF180" s="102">
        <f t="shared" si="109"/>
        <v>143148</v>
      </c>
      <c r="AG180" s="103">
        <f t="shared" si="110"/>
        <v>8844</v>
      </c>
      <c r="AH180" s="103">
        <f t="shared" si="111"/>
        <v>8100</v>
      </c>
      <c r="AI180" s="111"/>
      <c r="AJ180" s="103">
        <f t="shared" si="112"/>
        <v>3480</v>
      </c>
      <c r="AK180" s="103">
        <f t="shared" si="113"/>
        <v>19881.666666666668</v>
      </c>
      <c r="AL180" s="103">
        <f t="shared" si="114"/>
        <v>1988.1666666666665</v>
      </c>
      <c r="AM180" s="111">
        <v>5639.5</v>
      </c>
      <c r="AN180" s="103">
        <f t="shared" si="115"/>
        <v>25050.899999999998</v>
      </c>
      <c r="AO180" s="103">
        <f t="shared" si="116"/>
        <v>4294.4400000000005</v>
      </c>
      <c r="AP180" s="103">
        <f t="shared" si="118"/>
        <v>12167.58</v>
      </c>
      <c r="AQ180" s="103">
        <f t="shared" si="119"/>
        <v>2862.96</v>
      </c>
      <c r="AR180" s="103"/>
      <c r="AS180" s="103">
        <f t="shared" si="120"/>
        <v>1988.1666666666665</v>
      </c>
      <c r="AT180" s="111">
        <v>0</v>
      </c>
      <c r="AU180" s="111">
        <v>0</v>
      </c>
      <c r="AV180" s="111"/>
      <c r="AW180" s="111"/>
      <c r="AX180" s="106">
        <v>0</v>
      </c>
      <c r="AY180" s="106">
        <v>0</v>
      </c>
      <c r="AZ180" s="106">
        <v>0</v>
      </c>
      <c r="BA180" s="112">
        <v>0</v>
      </c>
      <c r="BB180" s="108">
        <f t="shared" si="117"/>
        <v>237445.37999999995</v>
      </c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  <c r="IV180" s="15"/>
      <c r="IW180" s="15"/>
      <c r="IX180" s="15"/>
      <c r="IY180" s="15"/>
      <c r="IZ180" s="15"/>
      <c r="JA180" s="15"/>
    </row>
    <row r="181" spans="1:261" s="16" customFormat="1" ht="24" customHeight="1" x14ac:dyDescent="0.2">
      <c r="A181" s="27">
        <f t="shared" si="103"/>
        <v>169</v>
      </c>
      <c r="B181" s="29">
        <v>11</v>
      </c>
      <c r="C181" s="30" t="s">
        <v>57</v>
      </c>
      <c r="D181" s="31">
        <v>251</v>
      </c>
      <c r="E181" s="30">
        <v>372</v>
      </c>
      <c r="F181" s="32">
        <v>1</v>
      </c>
      <c r="G181" s="32"/>
      <c r="H181" s="141">
        <v>12</v>
      </c>
      <c r="I181" s="33" t="s">
        <v>63</v>
      </c>
      <c r="J181" s="33"/>
      <c r="K181" s="27"/>
      <c r="L181" s="28"/>
      <c r="M181" s="28" t="s">
        <v>522</v>
      </c>
      <c r="N181" s="26" t="s">
        <v>527</v>
      </c>
      <c r="O181" s="27">
        <v>2</v>
      </c>
      <c r="P181" s="27">
        <v>40</v>
      </c>
      <c r="Q181" s="27" t="s">
        <v>96</v>
      </c>
      <c r="R181" s="33" t="s">
        <v>114</v>
      </c>
      <c r="S181" s="27">
        <v>15</v>
      </c>
      <c r="T181" s="33" t="s">
        <v>530</v>
      </c>
      <c r="U181" s="27" t="s">
        <v>427</v>
      </c>
      <c r="V181" s="34" t="s">
        <v>356</v>
      </c>
      <c r="W181" s="110">
        <v>11929</v>
      </c>
      <c r="X181" s="111">
        <v>737</v>
      </c>
      <c r="Y181" s="111">
        <v>675</v>
      </c>
      <c r="Z181" s="111"/>
      <c r="AA181" s="104">
        <v>0</v>
      </c>
      <c r="AB181" s="105">
        <f t="shared" si="107"/>
        <v>2087.5749999999998</v>
      </c>
      <c r="AC181" s="105">
        <f t="shared" si="108"/>
        <v>357.87</v>
      </c>
      <c r="AD181" s="105">
        <f t="shared" si="101"/>
        <v>1013.965</v>
      </c>
      <c r="AE181" s="105">
        <f t="shared" si="102"/>
        <v>238.58</v>
      </c>
      <c r="AF181" s="102">
        <f t="shared" si="109"/>
        <v>143148</v>
      </c>
      <c r="AG181" s="103">
        <f t="shared" si="110"/>
        <v>8844</v>
      </c>
      <c r="AH181" s="103">
        <f t="shared" si="111"/>
        <v>8100</v>
      </c>
      <c r="AI181" s="111"/>
      <c r="AJ181" s="103">
        <f t="shared" si="112"/>
        <v>0</v>
      </c>
      <c r="AK181" s="103">
        <f t="shared" si="113"/>
        <v>19881.666666666668</v>
      </c>
      <c r="AL181" s="103">
        <f t="shared" si="114"/>
        <v>1988.1666666666665</v>
      </c>
      <c r="AM181" s="111">
        <v>5639.5</v>
      </c>
      <c r="AN181" s="103">
        <f t="shared" si="115"/>
        <v>25050.899999999998</v>
      </c>
      <c r="AO181" s="103">
        <f t="shared" si="116"/>
        <v>4294.4400000000005</v>
      </c>
      <c r="AP181" s="103">
        <f t="shared" si="118"/>
        <v>12167.58</v>
      </c>
      <c r="AQ181" s="103">
        <f t="shared" si="119"/>
        <v>2862.96</v>
      </c>
      <c r="AR181" s="103"/>
      <c r="AS181" s="103">
        <f t="shared" si="120"/>
        <v>1988.1666666666665</v>
      </c>
      <c r="AT181" s="111">
        <v>0</v>
      </c>
      <c r="AU181" s="111">
        <v>0</v>
      </c>
      <c r="AV181" s="111"/>
      <c r="AW181" s="111"/>
      <c r="AX181" s="106">
        <v>0</v>
      </c>
      <c r="AY181" s="106">
        <v>0</v>
      </c>
      <c r="AZ181" s="106">
        <v>0</v>
      </c>
      <c r="BA181" s="112">
        <v>0</v>
      </c>
      <c r="BB181" s="108">
        <f t="shared" si="117"/>
        <v>233965.37999999995</v>
      </c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  <c r="IM181" s="15"/>
      <c r="IN181" s="15"/>
      <c r="IO181" s="15"/>
      <c r="IP181" s="15"/>
      <c r="IQ181" s="15"/>
      <c r="IR181" s="15"/>
      <c r="IS181" s="15"/>
      <c r="IT181" s="15"/>
      <c r="IU181" s="15"/>
      <c r="IV181" s="15"/>
      <c r="IW181" s="15"/>
      <c r="IX181" s="15"/>
      <c r="IY181" s="15"/>
      <c r="IZ181" s="15"/>
      <c r="JA181" s="15"/>
    </row>
    <row r="182" spans="1:261" s="16" customFormat="1" ht="24" customHeight="1" x14ac:dyDescent="0.2">
      <c r="A182" s="27">
        <f t="shared" si="103"/>
        <v>170</v>
      </c>
      <c r="B182" s="29">
        <v>11</v>
      </c>
      <c r="C182" s="30" t="s">
        <v>57</v>
      </c>
      <c r="D182" s="31">
        <v>251</v>
      </c>
      <c r="E182" s="30">
        <v>372</v>
      </c>
      <c r="F182" s="32">
        <v>1</v>
      </c>
      <c r="G182" s="32"/>
      <c r="H182" s="141">
        <v>2289</v>
      </c>
      <c r="I182" s="33" t="s">
        <v>609</v>
      </c>
      <c r="J182" s="33" t="s">
        <v>610</v>
      </c>
      <c r="K182" s="27" t="s">
        <v>58</v>
      </c>
      <c r="L182" s="28">
        <v>44180</v>
      </c>
      <c r="M182" s="28" t="s">
        <v>522</v>
      </c>
      <c r="N182" s="26" t="s">
        <v>527</v>
      </c>
      <c r="O182" s="27">
        <v>2</v>
      </c>
      <c r="P182" s="27">
        <v>40</v>
      </c>
      <c r="Q182" s="27" t="s">
        <v>96</v>
      </c>
      <c r="R182" s="33" t="s">
        <v>114</v>
      </c>
      <c r="S182" s="27">
        <v>15</v>
      </c>
      <c r="T182" s="33" t="s">
        <v>530</v>
      </c>
      <c r="U182" s="27" t="s">
        <v>427</v>
      </c>
      <c r="V182" s="34" t="s">
        <v>356</v>
      </c>
      <c r="W182" s="110">
        <v>11929</v>
      </c>
      <c r="X182" s="111">
        <v>737</v>
      </c>
      <c r="Y182" s="111">
        <v>675</v>
      </c>
      <c r="Z182" s="111"/>
      <c r="AA182" s="104">
        <v>0</v>
      </c>
      <c r="AB182" s="105">
        <f t="shared" si="107"/>
        <v>2087.5749999999998</v>
      </c>
      <c r="AC182" s="105">
        <f t="shared" si="108"/>
        <v>357.87</v>
      </c>
      <c r="AD182" s="105">
        <f t="shared" si="101"/>
        <v>1013.965</v>
      </c>
      <c r="AE182" s="105">
        <f t="shared" si="102"/>
        <v>238.58</v>
      </c>
      <c r="AF182" s="102">
        <f t="shared" si="109"/>
        <v>143148</v>
      </c>
      <c r="AG182" s="103">
        <f t="shared" si="110"/>
        <v>8844</v>
      </c>
      <c r="AH182" s="103">
        <f t="shared" si="111"/>
        <v>8100</v>
      </c>
      <c r="AI182" s="111"/>
      <c r="AJ182" s="103">
        <f t="shared" si="112"/>
        <v>0</v>
      </c>
      <c r="AK182" s="103">
        <f t="shared" si="113"/>
        <v>19881.666666666668</v>
      </c>
      <c r="AL182" s="103">
        <f t="shared" si="114"/>
        <v>1988.1666666666665</v>
      </c>
      <c r="AM182" s="111">
        <v>6828</v>
      </c>
      <c r="AN182" s="103">
        <f t="shared" si="115"/>
        <v>25050.899999999998</v>
      </c>
      <c r="AO182" s="103">
        <f t="shared" si="116"/>
        <v>4294.4400000000005</v>
      </c>
      <c r="AP182" s="103">
        <f t="shared" si="118"/>
        <v>12167.58</v>
      </c>
      <c r="AQ182" s="103">
        <f t="shared" si="119"/>
        <v>2862.96</v>
      </c>
      <c r="AR182" s="103"/>
      <c r="AS182" s="103">
        <f t="shared" si="120"/>
        <v>1988.1666666666665</v>
      </c>
      <c r="AT182" s="111">
        <v>0</v>
      </c>
      <c r="AU182" s="111">
        <v>0</v>
      </c>
      <c r="AV182" s="111"/>
      <c r="AW182" s="111"/>
      <c r="AX182" s="106">
        <v>0</v>
      </c>
      <c r="AY182" s="106">
        <v>0</v>
      </c>
      <c r="AZ182" s="106">
        <v>0</v>
      </c>
      <c r="BA182" s="112">
        <v>0</v>
      </c>
      <c r="BB182" s="108">
        <f t="shared" si="117"/>
        <v>235153.87999999995</v>
      </c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  <c r="IM182" s="15"/>
      <c r="IN182" s="15"/>
      <c r="IO182" s="15"/>
      <c r="IP182" s="15"/>
      <c r="IQ182" s="15"/>
      <c r="IR182" s="15"/>
      <c r="IS182" s="15"/>
      <c r="IT182" s="15"/>
      <c r="IU182" s="15"/>
      <c r="IV182" s="15"/>
      <c r="IW182" s="15"/>
      <c r="IX182" s="15"/>
      <c r="IY182" s="15"/>
      <c r="IZ182" s="15"/>
      <c r="JA182" s="15"/>
    </row>
    <row r="183" spans="1:261" s="16" customFormat="1" ht="24" customHeight="1" x14ac:dyDescent="0.2">
      <c r="A183" s="27">
        <f t="shared" si="103"/>
        <v>171</v>
      </c>
      <c r="B183" s="29">
        <v>11</v>
      </c>
      <c r="C183" s="30" t="s">
        <v>57</v>
      </c>
      <c r="D183" s="31">
        <v>251</v>
      </c>
      <c r="E183" s="30">
        <v>372</v>
      </c>
      <c r="F183" s="32">
        <v>2</v>
      </c>
      <c r="G183" s="32"/>
      <c r="H183" s="141">
        <v>1453</v>
      </c>
      <c r="I183" s="33" t="s">
        <v>428</v>
      </c>
      <c r="J183" s="33" t="s">
        <v>429</v>
      </c>
      <c r="K183" s="27" t="s">
        <v>58</v>
      </c>
      <c r="L183" s="28">
        <v>36477</v>
      </c>
      <c r="M183" s="28" t="s">
        <v>522</v>
      </c>
      <c r="N183" s="26" t="s">
        <v>527</v>
      </c>
      <c r="O183" s="27">
        <v>6</v>
      </c>
      <c r="P183" s="27">
        <v>60</v>
      </c>
      <c r="Q183" s="27" t="s">
        <v>96</v>
      </c>
      <c r="R183" s="33" t="s">
        <v>114</v>
      </c>
      <c r="S183" s="27">
        <v>15</v>
      </c>
      <c r="T183" s="33" t="s">
        <v>528</v>
      </c>
      <c r="U183" s="27" t="s">
        <v>430</v>
      </c>
      <c r="V183" s="34" t="s">
        <v>431</v>
      </c>
      <c r="W183" s="110">
        <v>14306</v>
      </c>
      <c r="X183" s="111">
        <v>915</v>
      </c>
      <c r="Y183" s="111">
        <v>836</v>
      </c>
      <c r="Z183" s="111"/>
      <c r="AA183" s="104">
        <v>725</v>
      </c>
      <c r="AB183" s="105">
        <f t="shared" si="107"/>
        <v>2503.5499999999997</v>
      </c>
      <c r="AC183" s="105">
        <f t="shared" si="108"/>
        <v>429.18</v>
      </c>
      <c r="AD183" s="105">
        <f t="shared" si="101"/>
        <v>1216.01</v>
      </c>
      <c r="AE183" s="105">
        <f t="shared" si="102"/>
        <v>286.12</v>
      </c>
      <c r="AF183" s="102">
        <f t="shared" si="109"/>
        <v>171672</v>
      </c>
      <c r="AG183" s="103">
        <f t="shared" si="110"/>
        <v>10980</v>
      </c>
      <c r="AH183" s="103">
        <f t="shared" si="111"/>
        <v>10032</v>
      </c>
      <c r="AI183" s="111"/>
      <c r="AJ183" s="103">
        <f t="shared" si="112"/>
        <v>8700</v>
      </c>
      <c r="AK183" s="103">
        <f t="shared" si="113"/>
        <v>23843.333333333332</v>
      </c>
      <c r="AL183" s="103">
        <f t="shared" si="114"/>
        <v>2384.3333333333335</v>
      </c>
      <c r="AM183" s="111">
        <v>6828</v>
      </c>
      <c r="AN183" s="103">
        <f t="shared" si="115"/>
        <v>30042.6</v>
      </c>
      <c r="AO183" s="103">
        <f t="shared" si="116"/>
        <v>5150.16</v>
      </c>
      <c r="AP183" s="103">
        <f t="shared" si="118"/>
        <v>14592.119999999999</v>
      </c>
      <c r="AQ183" s="103">
        <f t="shared" si="119"/>
        <v>3433.44</v>
      </c>
      <c r="AR183" s="103"/>
      <c r="AS183" s="103">
        <f t="shared" si="120"/>
        <v>2384.3333333333335</v>
      </c>
      <c r="AT183" s="111">
        <v>0</v>
      </c>
      <c r="AU183" s="111">
        <v>0</v>
      </c>
      <c r="AV183" s="111"/>
      <c r="AW183" s="111"/>
      <c r="AX183" s="106">
        <v>0</v>
      </c>
      <c r="AY183" s="106">
        <v>0</v>
      </c>
      <c r="AZ183" s="106">
        <v>0</v>
      </c>
      <c r="BA183" s="112">
        <v>0</v>
      </c>
      <c r="BB183" s="108">
        <f t="shared" si="117"/>
        <v>290042.31999999995</v>
      </c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  <c r="IQ183" s="15"/>
      <c r="IR183" s="15"/>
      <c r="IS183" s="15"/>
      <c r="IT183" s="15"/>
      <c r="IU183" s="15"/>
      <c r="IV183" s="15"/>
      <c r="IW183" s="15"/>
      <c r="IX183" s="15"/>
      <c r="IY183" s="15"/>
      <c r="IZ183" s="15"/>
      <c r="JA183" s="15"/>
    </row>
    <row r="184" spans="1:261" s="16" customFormat="1" ht="24" customHeight="1" x14ac:dyDescent="0.2">
      <c r="A184" s="27">
        <f t="shared" si="103"/>
        <v>172</v>
      </c>
      <c r="B184" s="29">
        <v>11</v>
      </c>
      <c r="C184" s="30" t="s">
        <v>57</v>
      </c>
      <c r="D184" s="31">
        <v>251</v>
      </c>
      <c r="E184" s="30">
        <v>372</v>
      </c>
      <c r="F184" s="32">
        <v>2</v>
      </c>
      <c r="G184" s="32"/>
      <c r="H184" s="141">
        <v>1640</v>
      </c>
      <c r="I184" s="33" t="s">
        <v>432</v>
      </c>
      <c r="J184" s="33" t="s">
        <v>433</v>
      </c>
      <c r="K184" s="27" t="s">
        <v>58</v>
      </c>
      <c r="L184" s="28">
        <v>38008</v>
      </c>
      <c r="M184" s="28" t="s">
        <v>522</v>
      </c>
      <c r="N184" s="26" t="s">
        <v>527</v>
      </c>
      <c r="O184" s="27">
        <v>6</v>
      </c>
      <c r="P184" s="27">
        <v>60</v>
      </c>
      <c r="Q184" s="27" t="s">
        <v>96</v>
      </c>
      <c r="R184" s="33" t="s">
        <v>114</v>
      </c>
      <c r="S184" s="27">
        <v>15</v>
      </c>
      <c r="T184" s="33" t="s">
        <v>528</v>
      </c>
      <c r="U184" s="27" t="s">
        <v>430</v>
      </c>
      <c r="V184" s="34" t="s">
        <v>431</v>
      </c>
      <c r="W184" s="110">
        <v>14306</v>
      </c>
      <c r="X184" s="111">
        <v>915</v>
      </c>
      <c r="Y184" s="111">
        <v>836</v>
      </c>
      <c r="Z184" s="111"/>
      <c r="AA184" s="104">
        <v>435</v>
      </c>
      <c r="AB184" s="105">
        <f t="shared" si="107"/>
        <v>2503.5499999999997</v>
      </c>
      <c r="AC184" s="105">
        <f t="shared" si="108"/>
        <v>429.18</v>
      </c>
      <c r="AD184" s="105">
        <f t="shared" si="101"/>
        <v>1216.01</v>
      </c>
      <c r="AE184" s="105">
        <f t="shared" si="102"/>
        <v>286.12</v>
      </c>
      <c r="AF184" s="102">
        <f t="shared" si="109"/>
        <v>171672</v>
      </c>
      <c r="AG184" s="103">
        <f t="shared" si="110"/>
        <v>10980</v>
      </c>
      <c r="AH184" s="103">
        <f t="shared" si="111"/>
        <v>10032</v>
      </c>
      <c r="AI184" s="111"/>
      <c r="AJ184" s="103">
        <f t="shared" si="112"/>
        <v>5220</v>
      </c>
      <c r="AK184" s="103">
        <f t="shared" si="113"/>
        <v>23843.333333333332</v>
      </c>
      <c r="AL184" s="103">
        <f t="shared" si="114"/>
        <v>2384.3333333333335</v>
      </c>
      <c r="AM184" s="111">
        <v>6828</v>
      </c>
      <c r="AN184" s="103">
        <f t="shared" si="115"/>
        <v>30042.6</v>
      </c>
      <c r="AO184" s="103">
        <f t="shared" si="116"/>
        <v>5150.16</v>
      </c>
      <c r="AP184" s="103">
        <f t="shared" si="118"/>
        <v>14592.119999999999</v>
      </c>
      <c r="AQ184" s="103">
        <f t="shared" si="119"/>
        <v>3433.44</v>
      </c>
      <c r="AR184" s="103"/>
      <c r="AS184" s="103">
        <f t="shared" si="120"/>
        <v>2384.3333333333335</v>
      </c>
      <c r="AT184" s="111">
        <v>0</v>
      </c>
      <c r="AU184" s="111">
        <v>0</v>
      </c>
      <c r="AV184" s="111"/>
      <c r="AW184" s="111"/>
      <c r="AX184" s="106">
        <v>0</v>
      </c>
      <c r="AY184" s="106">
        <v>0</v>
      </c>
      <c r="AZ184" s="106">
        <v>0</v>
      </c>
      <c r="BA184" s="112">
        <v>0</v>
      </c>
      <c r="BB184" s="108">
        <f t="shared" si="117"/>
        <v>286562.32</v>
      </c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  <c r="IV184" s="15"/>
      <c r="IW184" s="15"/>
      <c r="IX184" s="15"/>
      <c r="IY184" s="15"/>
      <c r="IZ184" s="15"/>
      <c r="JA184" s="15"/>
    </row>
    <row r="185" spans="1:261" s="16" customFormat="1" ht="24" customHeight="1" x14ac:dyDescent="0.2">
      <c r="A185" s="27">
        <f t="shared" si="103"/>
        <v>173</v>
      </c>
      <c r="B185" s="29">
        <v>11</v>
      </c>
      <c r="C185" s="30" t="s">
        <v>57</v>
      </c>
      <c r="D185" s="31">
        <v>251</v>
      </c>
      <c r="E185" s="30">
        <v>372</v>
      </c>
      <c r="F185" s="32">
        <v>2</v>
      </c>
      <c r="G185" s="32"/>
      <c r="H185" s="141">
        <v>1902</v>
      </c>
      <c r="I185" s="33" t="s">
        <v>434</v>
      </c>
      <c r="J185" s="33" t="s">
        <v>435</v>
      </c>
      <c r="K185" s="27" t="s">
        <v>58</v>
      </c>
      <c r="L185" s="28">
        <v>40485</v>
      </c>
      <c r="M185" s="28" t="s">
        <v>522</v>
      </c>
      <c r="N185" s="26" t="s">
        <v>527</v>
      </c>
      <c r="O185" s="27">
        <v>6</v>
      </c>
      <c r="P185" s="27">
        <v>60</v>
      </c>
      <c r="Q185" s="27" t="s">
        <v>96</v>
      </c>
      <c r="R185" s="33" t="s">
        <v>114</v>
      </c>
      <c r="S185" s="27">
        <v>15</v>
      </c>
      <c r="T185" s="33" t="s">
        <v>528</v>
      </c>
      <c r="U185" s="27" t="s">
        <v>430</v>
      </c>
      <c r="V185" s="34" t="s">
        <v>431</v>
      </c>
      <c r="W185" s="110">
        <v>14306</v>
      </c>
      <c r="X185" s="111">
        <v>915</v>
      </c>
      <c r="Y185" s="111">
        <v>836</v>
      </c>
      <c r="Z185" s="111"/>
      <c r="AA185" s="104">
        <v>435</v>
      </c>
      <c r="AB185" s="105">
        <f t="shared" si="107"/>
        <v>2503.5499999999997</v>
      </c>
      <c r="AC185" s="105">
        <f t="shared" si="108"/>
        <v>429.18</v>
      </c>
      <c r="AD185" s="105">
        <f t="shared" si="101"/>
        <v>1216.01</v>
      </c>
      <c r="AE185" s="105">
        <f t="shared" si="102"/>
        <v>286.12</v>
      </c>
      <c r="AF185" s="102">
        <f t="shared" si="109"/>
        <v>171672</v>
      </c>
      <c r="AG185" s="103">
        <f t="shared" si="110"/>
        <v>10980</v>
      </c>
      <c r="AH185" s="103">
        <f t="shared" si="111"/>
        <v>10032</v>
      </c>
      <c r="AI185" s="111"/>
      <c r="AJ185" s="103">
        <f t="shared" si="112"/>
        <v>5220</v>
      </c>
      <c r="AK185" s="103">
        <f t="shared" si="113"/>
        <v>23843.333333333332</v>
      </c>
      <c r="AL185" s="103">
        <f t="shared" si="114"/>
        <v>2384.3333333333335</v>
      </c>
      <c r="AM185" s="111">
        <v>6828</v>
      </c>
      <c r="AN185" s="103">
        <f t="shared" si="115"/>
        <v>30042.6</v>
      </c>
      <c r="AO185" s="103">
        <f t="shared" si="116"/>
        <v>5150.16</v>
      </c>
      <c r="AP185" s="103">
        <f t="shared" si="118"/>
        <v>14592.119999999999</v>
      </c>
      <c r="AQ185" s="103">
        <f t="shared" si="119"/>
        <v>3433.44</v>
      </c>
      <c r="AR185" s="103"/>
      <c r="AS185" s="103">
        <f t="shared" si="120"/>
        <v>2384.3333333333335</v>
      </c>
      <c r="AT185" s="111">
        <v>0</v>
      </c>
      <c r="AU185" s="111">
        <v>0</v>
      </c>
      <c r="AV185" s="111"/>
      <c r="AW185" s="111"/>
      <c r="AX185" s="106">
        <v>0</v>
      </c>
      <c r="AY185" s="106">
        <v>0</v>
      </c>
      <c r="AZ185" s="106">
        <v>0</v>
      </c>
      <c r="BA185" s="112">
        <v>0</v>
      </c>
      <c r="BB185" s="108">
        <f t="shared" si="117"/>
        <v>286562.32</v>
      </c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  <c r="IV185" s="15"/>
      <c r="IW185" s="15"/>
      <c r="IX185" s="15"/>
      <c r="IY185" s="15"/>
      <c r="IZ185" s="15"/>
      <c r="JA185" s="15"/>
    </row>
    <row r="186" spans="1:261" s="16" customFormat="1" ht="24" customHeight="1" x14ac:dyDescent="0.2">
      <c r="A186" s="27">
        <f t="shared" si="103"/>
        <v>174</v>
      </c>
      <c r="B186" s="29">
        <v>11</v>
      </c>
      <c r="C186" s="30" t="s">
        <v>57</v>
      </c>
      <c r="D186" s="31">
        <v>251</v>
      </c>
      <c r="E186" s="30">
        <v>372</v>
      </c>
      <c r="F186" s="32">
        <v>2</v>
      </c>
      <c r="G186" s="32"/>
      <c r="H186" s="141">
        <v>1963</v>
      </c>
      <c r="I186" s="33" t="s">
        <v>436</v>
      </c>
      <c r="J186" s="33" t="s">
        <v>437</v>
      </c>
      <c r="K186" s="27" t="s">
        <v>58</v>
      </c>
      <c r="L186" s="28">
        <v>41173</v>
      </c>
      <c r="M186" s="28" t="s">
        <v>522</v>
      </c>
      <c r="N186" s="26" t="s">
        <v>527</v>
      </c>
      <c r="O186" s="27">
        <v>6</v>
      </c>
      <c r="P186" s="27">
        <v>60</v>
      </c>
      <c r="Q186" s="27" t="s">
        <v>96</v>
      </c>
      <c r="R186" s="33" t="s">
        <v>114</v>
      </c>
      <c r="S186" s="27">
        <v>15</v>
      </c>
      <c r="T186" s="33" t="s">
        <v>528</v>
      </c>
      <c r="U186" s="27" t="s">
        <v>430</v>
      </c>
      <c r="V186" s="34" t="s">
        <v>431</v>
      </c>
      <c r="W186" s="110">
        <v>14306</v>
      </c>
      <c r="X186" s="111">
        <v>915</v>
      </c>
      <c r="Y186" s="111">
        <v>836</v>
      </c>
      <c r="Z186" s="111"/>
      <c r="AA186" s="104">
        <v>290</v>
      </c>
      <c r="AB186" s="105">
        <f t="shared" si="107"/>
        <v>2503.5499999999997</v>
      </c>
      <c r="AC186" s="105">
        <f t="shared" si="108"/>
        <v>429.18</v>
      </c>
      <c r="AD186" s="105">
        <f t="shared" si="101"/>
        <v>1216.01</v>
      </c>
      <c r="AE186" s="105">
        <f t="shared" si="102"/>
        <v>286.12</v>
      </c>
      <c r="AF186" s="102">
        <f t="shared" si="109"/>
        <v>171672</v>
      </c>
      <c r="AG186" s="103">
        <f t="shared" si="110"/>
        <v>10980</v>
      </c>
      <c r="AH186" s="103">
        <f t="shared" si="111"/>
        <v>10032</v>
      </c>
      <c r="AI186" s="111"/>
      <c r="AJ186" s="103">
        <f t="shared" si="112"/>
        <v>3480</v>
      </c>
      <c r="AK186" s="103">
        <f t="shared" si="113"/>
        <v>23843.333333333332</v>
      </c>
      <c r="AL186" s="103">
        <f t="shared" si="114"/>
        <v>2384.3333333333335</v>
      </c>
      <c r="AM186" s="111">
        <v>6828</v>
      </c>
      <c r="AN186" s="103">
        <f t="shared" si="115"/>
        <v>30042.6</v>
      </c>
      <c r="AO186" s="103">
        <f t="shared" si="116"/>
        <v>5150.16</v>
      </c>
      <c r="AP186" s="103">
        <f t="shared" si="118"/>
        <v>14592.119999999999</v>
      </c>
      <c r="AQ186" s="103">
        <f t="shared" si="119"/>
        <v>3433.44</v>
      </c>
      <c r="AR186" s="103"/>
      <c r="AS186" s="103">
        <f t="shared" si="120"/>
        <v>2384.3333333333335</v>
      </c>
      <c r="AT186" s="111">
        <v>0</v>
      </c>
      <c r="AU186" s="111">
        <v>0</v>
      </c>
      <c r="AV186" s="111"/>
      <c r="AW186" s="111"/>
      <c r="AX186" s="106">
        <v>0</v>
      </c>
      <c r="AY186" s="106">
        <v>0</v>
      </c>
      <c r="AZ186" s="106">
        <v>0</v>
      </c>
      <c r="BA186" s="112">
        <v>0</v>
      </c>
      <c r="BB186" s="108">
        <f t="shared" si="117"/>
        <v>284822.32</v>
      </c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  <c r="IQ186" s="15"/>
      <c r="IR186" s="15"/>
      <c r="IS186" s="15"/>
      <c r="IT186" s="15"/>
      <c r="IU186" s="15"/>
      <c r="IV186" s="15"/>
      <c r="IW186" s="15"/>
      <c r="IX186" s="15"/>
      <c r="IY186" s="15"/>
      <c r="IZ186" s="15"/>
      <c r="JA186" s="15"/>
    </row>
    <row r="187" spans="1:261" s="16" customFormat="1" ht="24" customHeight="1" x14ac:dyDescent="0.2">
      <c r="A187" s="27">
        <f t="shared" si="103"/>
        <v>175</v>
      </c>
      <c r="B187" s="29">
        <v>11</v>
      </c>
      <c r="C187" s="30" t="s">
        <v>57</v>
      </c>
      <c r="D187" s="31">
        <v>251</v>
      </c>
      <c r="E187" s="30">
        <v>372</v>
      </c>
      <c r="F187" s="32">
        <v>2</v>
      </c>
      <c r="G187" s="32"/>
      <c r="H187" s="141">
        <v>2311</v>
      </c>
      <c r="I187" s="33" t="s">
        <v>679</v>
      </c>
      <c r="J187" s="33" t="s">
        <v>680</v>
      </c>
      <c r="K187" s="27" t="s">
        <v>68</v>
      </c>
      <c r="L187" s="28">
        <v>44363</v>
      </c>
      <c r="M187" s="28" t="s">
        <v>522</v>
      </c>
      <c r="N187" s="26" t="s">
        <v>527</v>
      </c>
      <c r="O187" s="27">
        <v>6</v>
      </c>
      <c r="P187" s="27">
        <v>60</v>
      </c>
      <c r="Q187" s="27" t="s">
        <v>96</v>
      </c>
      <c r="R187" s="33" t="s">
        <v>114</v>
      </c>
      <c r="S187" s="27">
        <v>15</v>
      </c>
      <c r="T187" s="33" t="s">
        <v>528</v>
      </c>
      <c r="U187" s="27" t="s">
        <v>430</v>
      </c>
      <c r="V187" s="34" t="s">
        <v>431</v>
      </c>
      <c r="W187" s="110">
        <v>14306</v>
      </c>
      <c r="X187" s="111">
        <v>915</v>
      </c>
      <c r="Y187" s="111">
        <v>836</v>
      </c>
      <c r="Z187" s="111"/>
      <c r="AA187" s="104">
        <v>290</v>
      </c>
      <c r="AB187" s="105">
        <f t="shared" ref="AB187:AB228" si="123">+W187*17.5%</f>
        <v>2503.5499999999997</v>
      </c>
      <c r="AC187" s="105">
        <f t="shared" ref="AC187:AC228" si="124">+W187*3%</f>
        <v>429.18</v>
      </c>
      <c r="AD187" s="105">
        <f t="shared" si="101"/>
        <v>1216.01</v>
      </c>
      <c r="AE187" s="105">
        <f t="shared" si="102"/>
        <v>286.12</v>
      </c>
      <c r="AF187" s="102">
        <f t="shared" ref="AF187:AF228" si="125">+W187*12</f>
        <v>171672</v>
      </c>
      <c r="AG187" s="103">
        <f t="shared" ref="AG187:AG228" si="126">+X187*12</f>
        <v>10980</v>
      </c>
      <c r="AH187" s="103">
        <f t="shared" ref="AH187:AH228" si="127">+Y187*12</f>
        <v>10032</v>
      </c>
      <c r="AI187" s="111"/>
      <c r="AJ187" s="103">
        <f t="shared" ref="AJ187:AJ228" si="128">+AA187*12</f>
        <v>3480</v>
      </c>
      <c r="AK187" s="103">
        <f t="shared" ref="AK187:AK228" si="129">+W187/30*50</f>
        <v>23843.333333333332</v>
      </c>
      <c r="AL187" s="103">
        <f t="shared" ref="AL187:AL228" si="130">+W187/30*20*0.25</f>
        <v>2384.3333333333335</v>
      </c>
      <c r="AM187" s="111">
        <v>6828</v>
      </c>
      <c r="AN187" s="103">
        <f t="shared" ref="AN187:AN228" si="131">+AB187*12</f>
        <v>30042.6</v>
      </c>
      <c r="AO187" s="103">
        <f t="shared" ref="AO187:AO228" si="132">+AC187*12</f>
        <v>5150.16</v>
      </c>
      <c r="AP187" s="103">
        <f t="shared" si="118"/>
        <v>14592.119999999999</v>
      </c>
      <c r="AQ187" s="103">
        <f t="shared" si="119"/>
        <v>3433.44</v>
      </c>
      <c r="AR187" s="103"/>
      <c r="AS187" s="103">
        <f t="shared" si="120"/>
        <v>2384.3333333333335</v>
      </c>
      <c r="AT187" s="111">
        <v>0</v>
      </c>
      <c r="AU187" s="111">
        <v>0</v>
      </c>
      <c r="AV187" s="111"/>
      <c r="AW187" s="111"/>
      <c r="AX187" s="106">
        <v>0</v>
      </c>
      <c r="AY187" s="106">
        <v>0</v>
      </c>
      <c r="AZ187" s="106">
        <v>0</v>
      </c>
      <c r="BA187" s="112">
        <v>0</v>
      </c>
      <c r="BB187" s="108">
        <f t="shared" ref="BB187:BB228" si="133">SUM(AF187:BA187)</f>
        <v>284822.32</v>
      </c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  <c r="IR187" s="15"/>
      <c r="IS187" s="15"/>
      <c r="IT187" s="15"/>
      <c r="IU187" s="15"/>
      <c r="IV187" s="15"/>
      <c r="IW187" s="15"/>
      <c r="IX187" s="15"/>
      <c r="IY187" s="15"/>
      <c r="IZ187" s="15"/>
      <c r="JA187" s="15"/>
    </row>
    <row r="188" spans="1:261" s="16" customFormat="1" ht="24" customHeight="1" x14ac:dyDescent="0.2">
      <c r="A188" s="27">
        <f t="shared" si="103"/>
        <v>176</v>
      </c>
      <c r="B188" s="29">
        <v>11</v>
      </c>
      <c r="C188" s="30" t="s">
        <v>57</v>
      </c>
      <c r="D188" s="31">
        <v>251</v>
      </c>
      <c r="E188" s="30">
        <v>372</v>
      </c>
      <c r="F188" s="32">
        <v>2</v>
      </c>
      <c r="G188" s="32"/>
      <c r="H188" s="141">
        <v>2037</v>
      </c>
      <c r="I188" s="33" t="s">
        <v>438</v>
      </c>
      <c r="J188" s="33" t="s">
        <v>439</v>
      </c>
      <c r="K188" s="27" t="s">
        <v>58</v>
      </c>
      <c r="L188" s="28">
        <v>41899</v>
      </c>
      <c r="M188" s="28" t="s">
        <v>522</v>
      </c>
      <c r="N188" s="26" t="s">
        <v>527</v>
      </c>
      <c r="O188" s="27">
        <v>6</v>
      </c>
      <c r="P188" s="27">
        <v>60</v>
      </c>
      <c r="Q188" s="27" t="s">
        <v>96</v>
      </c>
      <c r="R188" s="33" t="s">
        <v>114</v>
      </c>
      <c r="S188" s="27">
        <v>15</v>
      </c>
      <c r="T188" s="33" t="s">
        <v>528</v>
      </c>
      <c r="U188" s="27" t="s">
        <v>430</v>
      </c>
      <c r="V188" s="34" t="s">
        <v>431</v>
      </c>
      <c r="W188" s="110">
        <v>14306</v>
      </c>
      <c r="X188" s="111">
        <v>915</v>
      </c>
      <c r="Y188" s="111">
        <v>836</v>
      </c>
      <c r="Z188" s="111"/>
      <c r="AA188" s="104">
        <v>290</v>
      </c>
      <c r="AB188" s="105">
        <f t="shared" si="123"/>
        <v>2503.5499999999997</v>
      </c>
      <c r="AC188" s="105">
        <f t="shared" si="124"/>
        <v>429.18</v>
      </c>
      <c r="AD188" s="105">
        <f t="shared" si="101"/>
        <v>1216.01</v>
      </c>
      <c r="AE188" s="105">
        <f t="shared" si="102"/>
        <v>286.12</v>
      </c>
      <c r="AF188" s="102">
        <f t="shared" si="125"/>
        <v>171672</v>
      </c>
      <c r="AG188" s="103">
        <f t="shared" si="126"/>
        <v>10980</v>
      </c>
      <c r="AH188" s="103">
        <f t="shared" si="127"/>
        <v>10032</v>
      </c>
      <c r="AI188" s="111"/>
      <c r="AJ188" s="103">
        <f t="shared" si="128"/>
        <v>3480</v>
      </c>
      <c r="AK188" s="103">
        <f t="shared" si="129"/>
        <v>23843.333333333332</v>
      </c>
      <c r="AL188" s="103">
        <f t="shared" si="130"/>
        <v>2384.3333333333335</v>
      </c>
      <c r="AM188" s="111">
        <v>6828</v>
      </c>
      <c r="AN188" s="103">
        <f t="shared" si="131"/>
        <v>30042.6</v>
      </c>
      <c r="AO188" s="103">
        <f t="shared" si="132"/>
        <v>5150.16</v>
      </c>
      <c r="AP188" s="103">
        <f t="shared" si="118"/>
        <v>14592.119999999999</v>
      </c>
      <c r="AQ188" s="103">
        <f t="shared" si="119"/>
        <v>3433.44</v>
      </c>
      <c r="AR188" s="103"/>
      <c r="AS188" s="103">
        <f t="shared" si="120"/>
        <v>2384.3333333333335</v>
      </c>
      <c r="AT188" s="111">
        <v>0</v>
      </c>
      <c r="AU188" s="111">
        <v>0</v>
      </c>
      <c r="AV188" s="111"/>
      <c r="AW188" s="111"/>
      <c r="AX188" s="106">
        <v>0</v>
      </c>
      <c r="AY188" s="106">
        <v>0</v>
      </c>
      <c r="AZ188" s="106">
        <v>0</v>
      </c>
      <c r="BA188" s="112">
        <v>0</v>
      </c>
      <c r="BB188" s="108">
        <f t="shared" si="133"/>
        <v>284822.32</v>
      </c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  <c r="IV188" s="15"/>
      <c r="IW188" s="15"/>
      <c r="IX188" s="15"/>
      <c r="IY188" s="15"/>
      <c r="IZ188" s="15"/>
      <c r="JA188" s="15"/>
    </row>
    <row r="189" spans="1:261" s="16" customFormat="1" ht="24" customHeight="1" x14ac:dyDescent="0.2">
      <c r="A189" s="27">
        <f t="shared" si="103"/>
        <v>177</v>
      </c>
      <c r="B189" s="29">
        <v>11</v>
      </c>
      <c r="C189" s="30" t="s">
        <v>57</v>
      </c>
      <c r="D189" s="31">
        <v>251</v>
      </c>
      <c r="E189" s="30">
        <v>372</v>
      </c>
      <c r="F189" s="32">
        <v>2</v>
      </c>
      <c r="G189" s="32"/>
      <c r="H189" s="141">
        <v>2077</v>
      </c>
      <c r="I189" s="33" t="s">
        <v>440</v>
      </c>
      <c r="J189" s="33" t="s">
        <v>441</v>
      </c>
      <c r="K189" s="27" t="s">
        <v>58</v>
      </c>
      <c r="L189" s="28">
        <v>42232</v>
      </c>
      <c r="M189" s="28" t="s">
        <v>522</v>
      </c>
      <c r="N189" s="26" t="s">
        <v>527</v>
      </c>
      <c r="O189" s="27">
        <v>6</v>
      </c>
      <c r="P189" s="27">
        <v>60</v>
      </c>
      <c r="Q189" s="27" t="s">
        <v>96</v>
      </c>
      <c r="R189" s="33" t="s">
        <v>114</v>
      </c>
      <c r="S189" s="27">
        <v>15</v>
      </c>
      <c r="T189" s="33" t="s">
        <v>528</v>
      </c>
      <c r="U189" s="27" t="s">
        <v>430</v>
      </c>
      <c r="V189" s="34" t="s">
        <v>431</v>
      </c>
      <c r="W189" s="110">
        <v>14306</v>
      </c>
      <c r="X189" s="111">
        <v>915</v>
      </c>
      <c r="Y189" s="111">
        <v>836</v>
      </c>
      <c r="Z189" s="111"/>
      <c r="AA189" s="104">
        <v>290</v>
      </c>
      <c r="AB189" s="105">
        <f t="shared" si="123"/>
        <v>2503.5499999999997</v>
      </c>
      <c r="AC189" s="105">
        <f t="shared" si="124"/>
        <v>429.18</v>
      </c>
      <c r="AD189" s="105">
        <f t="shared" si="101"/>
        <v>1216.01</v>
      </c>
      <c r="AE189" s="105">
        <f t="shared" si="102"/>
        <v>286.12</v>
      </c>
      <c r="AF189" s="102">
        <f t="shared" si="125"/>
        <v>171672</v>
      </c>
      <c r="AG189" s="103">
        <f t="shared" si="126"/>
        <v>10980</v>
      </c>
      <c r="AH189" s="103">
        <f t="shared" si="127"/>
        <v>10032</v>
      </c>
      <c r="AI189" s="111"/>
      <c r="AJ189" s="103">
        <f t="shared" si="128"/>
        <v>3480</v>
      </c>
      <c r="AK189" s="103">
        <f t="shared" si="129"/>
        <v>23843.333333333332</v>
      </c>
      <c r="AL189" s="103">
        <f t="shared" si="130"/>
        <v>2384.3333333333335</v>
      </c>
      <c r="AM189" s="111">
        <v>6828</v>
      </c>
      <c r="AN189" s="103">
        <f t="shared" si="131"/>
        <v>30042.6</v>
      </c>
      <c r="AO189" s="103">
        <f t="shared" si="132"/>
        <v>5150.16</v>
      </c>
      <c r="AP189" s="103">
        <f t="shared" si="118"/>
        <v>14592.119999999999</v>
      </c>
      <c r="AQ189" s="103">
        <f t="shared" si="119"/>
        <v>3433.44</v>
      </c>
      <c r="AR189" s="103"/>
      <c r="AS189" s="103">
        <f t="shared" si="120"/>
        <v>2384.3333333333335</v>
      </c>
      <c r="AT189" s="111">
        <v>0</v>
      </c>
      <c r="AU189" s="111">
        <v>0</v>
      </c>
      <c r="AV189" s="111"/>
      <c r="AW189" s="111"/>
      <c r="AX189" s="106">
        <v>0</v>
      </c>
      <c r="AY189" s="106">
        <v>0</v>
      </c>
      <c r="AZ189" s="106">
        <v>0</v>
      </c>
      <c r="BA189" s="112">
        <v>0</v>
      </c>
      <c r="BB189" s="109">
        <f t="shared" si="133"/>
        <v>284822.32</v>
      </c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  <c r="IW189" s="15"/>
      <c r="IX189" s="15"/>
      <c r="IY189" s="15"/>
      <c r="IZ189" s="15"/>
      <c r="JA189" s="15"/>
    </row>
    <row r="190" spans="1:261" s="16" customFormat="1" ht="24" customHeight="1" x14ac:dyDescent="0.2">
      <c r="A190" s="27">
        <f t="shared" si="103"/>
        <v>178</v>
      </c>
      <c r="B190" s="29">
        <v>11</v>
      </c>
      <c r="C190" s="30" t="s">
        <v>57</v>
      </c>
      <c r="D190" s="31">
        <v>251</v>
      </c>
      <c r="E190" s="30">
        <v>372</v>
      </c>
      <c r="F190" s="32">
        <v>2</v>
      </c>
      <c r="G190" s="32"/>
      <c r="H190" s="141">
        <v>2150</v>
      </c>
      <c r="I190" s="33" t="s">
        <v>442</v>
      </c>
      <c r="J190" s="33" t="s">
        <v>443</v>
      </c>
      <c r="K190" s="27" t="s">
        <v>58</v>
      </c>
      <c r="L190" s="28">
        <v>42970</v>
      </c>
      <c r="M190" s="28" t="s">
        <v>522</v>
      </c>
      <c r="N190" s="26" t="s">
        <v>527</v>
      </c>
      <c r="O190" s="27">
        <v>6</v>
      </c>
      <c r="P190" s="27">
        <v>60</v>
      </c>
      <c r="Q190" s="27" t="s">
        <v>96</v>
      </c>
      <c r="R190" s="33" t="s">
        <v>114</v>
      </c>
      <c r="S190" s="27">
        <v>15</v>
      </c>
      <c r="T190" s="33" t="s">
        <v>528</v>
      </c>
      <c r="U190" s="27" t="s">
        <v>430</v>
      </c>
      <c r="V190" s="34" t="s">
        <v>431</v>
      </c>
      <c r="W190" s="110">
        <v>14306</v>
      </c>
      <c r="X190" s="111">
        <v>915</v>
      </c>
      <c r="Y190" s="111">
        <v>836</v>
      </c>
      <c r="Z190" s="111"/>
      <c r="AA190" s="104">
        <v>0</v>
      </c>
      <c r="AB190" s="105">
        <f t="shared" si="123"/>
        <v>2503.5499999999997</v>
      </c>
      <c r="AC190" s="105">
        <f t="shared" si="124"/>
        <v>429.18</v>
      </c>
      <c r="AD190" s="105">
        <f t="shared" si="101"/>
        <v>1216.01</v>
      </c>
      <c r="AE190" s="105">
        <f t="shared" si="102"/>
        <v>286.12</v>
      </c>
      <c r="AF190" s="102">
        <f t="shared" si="125"/>
        <v>171672</v>
      </c>
      <c r="AG190" s="103">
        <f t="shared" si="126"/>
        <v>10980</v>
      </c>
      <c r="AH190" s="103">
        <f t="shared" si="127"/>
        <v>10032</v>
      </c>
      <c r="AI190" s="111"/>
      <c r="AJ190" s="103">
        <f t="shared" si="128"/>
        <v>0</v>
      </c>
      <c r="AK190" s="103">
        <f t="shared" si="129"/>
        <v>23843.333333333332</v>
      </c>
      <c r="AL190" s="103">
        <f t="shared" si="130"/>
        <v>2384.3333333333335</v>
      </c>
      <c r="AM190" s="111">
        <v>6828</v>
      </c>
      <c r="AN190" s="103">
        <f t="shared" si="131"/>
        <v>30042.6</v>
      </c>
      <c r="AO190" s="103">
        <f t="shared" si="132"/>
        <v>5150.16</v>
      </c>
      <c r="AP190" s="103">
        <f t="shared" si="118"/>
        <v>14592.119999999999</v>
      </c>
      <c r="AQ190" s="103">
        <f t="shared" si="119"/>
        <v>3433.44</v>
      </c>
      <c r="AR190" s="103"/>
      <c r="AS190" s="103">
        <f t="shared" si="120"/>
        <v>2384.3333333333335</v>
      </c>
      <c r="AT190" s="111">
        <v>0</v>
      </c>
      <c r="AU190" s="111">
        <v>0</v>
      </c>
      <c r="AV190" s="111"/>
      <c r="AW190" s="111"/>
      <c r="AX190" s="106">
        <v>0</v>
      </c>
      <c r="AY190" s="106">
        <v>0</v>
      </c>
      <c r="AZ190" s="106">
        <v>0</v>
      </c>
      <c r="BA190" s="112">
        <v>0</v>
      </c>
      <c r="BB190" s="108">
        <f t="shared" si="133"/>
        <v>281342.32</v>
      </c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  <c r="IW190" s="15"/>
      <c r="IX190" s="15"/>
      <c r="IY190" s="15"/>
      <c r="IZ190" s="15"/>
      <c r="JA190" s="15"/>
    </row>
    <row r="191" spans="1:261" s="16" customFormat="1" ht="24" customHeight="1" x14ac:dyDescent="0.2">
      <c r="A191" s="27">
        <f t="shared" si="103"/>
        <v>179</v>
      </c>
      <c r="B191" s="29">
        <v>11</v>
      </c>
      <c r="C191" s="30" t="s">
        <v>57</v>
      </c>
      <c r="D191" s="31">
        <v>251</v>
      </c>
      <c r="E191" s="30">
        <v>372</v>
      </c>
      <c r="F191" s="32">
        <v>2</v>
      </c>
      <c r="G191" s="32"/>
      <c r="H191" s="141">
        <v>2183</v>
      </c>
      <c r="I191" s="33" t="s">
        <v>444</v>
      </c>
      <c r="J191" s="33" t="s">
        <v>445</v>
      </c>
      <c r="K191" s="27" t="s">
        <v>58</v>
      </c>
      <c r="L191" s="28">
        <v>43359</v>
      </c>
      <c r="M191" s="28" t="s">
        <v>522</v>
      </c>
      <c r="N191" s="26" t="s">
        <v>527</v>
      </c>
      <c r="O191" s="27">
        <v>6</v>
      </c>
      <c r="P191" s="27">
        <v>60</v>
      </c>
      <c r="Q191" s="27" t="s">
        <v>96</v>
      </c>
      <c r="R191" s="33" t="s">
        <v>114</v>
      </c>
      <c r="S191" s="27">
        <v>15</v>
      </c>
      <c r="T191" s="33" t="s">
        <v>528</v>
      </c>
      <c r="U191" s="27" t="s">
        <v>430</v>
      </c>
      <c r="V191" s="34" t="s">
        <v>431</v>
      </c>
      <c r="W191" s="110">
        <v>14306</v>
      </c>
      <c r="X191" s="111">
        <v>915</v>
      </c>
      <c r="Y191" s="111">
        <v>836</v>
      </c>
      <c r="Z191" s="111"/>
      <c r="AA191" s="104">
        <v>0</v>
      </c>
      <c r="AB191" s="105">
        <f t="shared" si="123"/>
        <v>2503.5499999999997</v>
      </c>
      <c r="AC191" s="105">
        <f t="shared" si="124"/>
        <v>429.18</v>
      </c>
      <c r="AD191" s="105">
        <f t="shared" si="101"/>
        <v>1216.01</v>
      </c>
      <c r="AE191" s="105">
        <f t="shared" si="102"/>
        <v>286.12</v>
      </c>
      <c r="AF191" s="102">
        <f t="shared" si="125"/>
        <v>171672</v>
      </c>
      <c r="AG191" s="103">
        <f t="shared" si="126"/>
        <v>10980</v>
      </c>
      <c r="AH191" s="103">
        <f t="shared" si="127"/>
        <v>10032</v>
      </c>
      <c r="AI191" s="111"/>
      <c r="AJ191" s="103">
        <f t="shared" si="128"/>
        <v>0</v>
      </c>
      <c r="AK191" s="103">
        <f t="shared" si="129"/>
        <v>23843.333333333332</v>
      </c>
      <c r="AL191" s="103">
        <f t="shared" si="130"/>
        <v>2384.3333333333335</v>
      </c>
      <c r="AM191" s="111">
        <v>6828</v>
      </c>
      <c r="AN191" s="103">
        <f t="shared" si="131"/>
        <v>30042.6</v>
      </c>
      <c r="AO191" s="103">
        <f t="shared" si="132"/>
        <v>5150.16</v>
      </c>
      <c r="AP191" s="103">
        <f t="shared" si="118"/>
        <v>14592.119999999999</v>
      </c>
      <c r="AQ191" s="103">
        <f t="shared" si="119"/>
        <v>3433.44</v>
      </c>
      <c r="AR191" s="103"/>
      <c r="AS191" s="103">
        <f t="shared" si="120"/>
        <v>2384.3333333333335</v>
      </c>
      <c r="AT191" s="111">
        <v>0</v>
      </c>
      <c r="AU191" s="111">
        <v>0</v>
      </c>
      <c r="AV191" s="111"/>
      <c r="AW191" s="111"/>
      <c r="AX191" s="106">
        <v>0</v>
      </c>
      <c r="AY191" s="106">
        <v>0</v>
      </c>
      <c r="AZ191" s="106">
        <v>0</v>
      </c>
      <c r="BA191" s="112">
        <v>0</v>
      </c>
      <c r="BB191" s="108">
        <f t="shared" si="133"/>
        <v>281342.32</v>
      </c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  <c r="HK191" s="48"/>
      <c r="HL191" s="48"/>
      <c r="HM191" s="48"/>
      <c r="HN191" s="48"/>
      <c r="HO191" s="48"/>
      <c r="HP191" s="48"/>
      <c r="HQ191" s="48"/>
      <c r="HR191" s="48"/>
      <c r="HS191" s="48"/>
      <c r="HT191" s="48"/>
      <c r="HU191" s="48"/>
      <c r="HV191" s="48"/>
      <c r="HW191" s="48"/>
      <c r="HX191" s="48"/>
      <c r="HY191" s="48"/>
      <c r="HZ191" s="48"/>
      <c r="IA191" s="48"/>
      <c r="IB191" s="48"/>
      <c r="IC191" s="48"/>
      <c r="ID191" s="48"/>
      <c r="IE191" s="48"/>
      <c r="IF191" s="48"/>
      <c r="IG191" s="48"/>
      <c r="IH191" s="48"/>
      <c r="II191" s="48"/>
      <c r="IJ191" s="48"/>
      <c r="IK191" s="48"/>
      <c r="IL191" s="48"/>
      <c r="IM191" s="48"/>
      <c r="IN191" s="48"/>
      <c r="IO191" s="48"/>
      <c r="IP191" s="48"/>
      <c r="IQ191" s="48"/>
      <c r="IR191" s="48"/>
      <c r="IS191" s="48"/>
      <c r="IT191" s="48"/>
      <c r="IU191" s="48"/>
      <c r="IV191" s="48"/>
      <c r="IW191" s="48"/>
      <c r="IX191" s="48"/>
      <c r="IY191" s="48"/>
      <c r="IZ191" s="48"/>
      <c r="JA191" s="48"/>
    </row>
    <row r="192" spans="1:261" s="16" customFormat="1" ht="24" customHeight="1" x14ac:dyDescent="0.2">
      <c r="A192" s="27">
        <f t="shared" si="103"/>
        <v>180</v>
      </c>
      <c r="B192" s="29">
        <v>11</v>
      </c>
      <c r="C192" s="30" t="s">
        <v>57</v>
      </c>
      <c r="D192" s="31">
        <v>251</v>
      </c>
      <c r="E192" s="30">
        <v>372</v>
      </c>
      <c r="F192" s="32">
        <v>2</v>
      </c>
      <c r="G192" s="32"/>
      <c r="H192" s="141">
        <v>2187</v>
      </c>
      <c r="I192" s="33" t="s">
        <v>446</v>
      </c>
      <c r="J192" s="33" t="s">
        <v>447</v>
      </c>
      <c r="K192" s="27" t="s">
        <v>58</v>
      </c>
      <c r="L192" s="28">
        <v>43390</v>
      </c>
      <c r="M192" s="28" t="s">
        <v>522</v>
      </c>
      <c r="N192" s="26" t="s">
        <v>527</v>
      </c>
      <c r="O192" s="27">
        <v>6</v>
      </c>
      <c r="P192" s="27">
        <v>60</v>
      </c>
      <c r="Q192" s="27" t="s">
        <v>96</v>
      </c>
      <c r="R192" s="33" t="s">
        <v>114</v>
      </c>
      <c r="S192" s="27">
        <v>15</v>
      </c>
      <c r="T192" s="33" t="s">
        <v>528</v>
      </c>
      <c r="U192" s="27" t="s">
        <v>430</v>
      </c>
      <c r="V192" s="34" t="s">
        <v>431</v>
      </c>
      <c r="W192" s="110">
        <v>14306</v>
      </c>
      <c r="X192" s="111">
        <v>915</v>
      </c>
      <c r="Y192" s="111">
        <v>836</v>
      </c>
      <c r="Z192" s="111"/>
      <c r="AA192" s="104">
        <v>0</v>
      </c>
      <c r="AB192" s="105">
        <f t="shared" si="123"/>
        <v>2503.5499999999997</v>
      </c>
      <c r="AC192" s="105">
        <f t="shared" si="124"/>
        <v>429.18</v>
      </c>
      <c r="AD192" s="105">
        <f t="shared" si="101"/>
        <v>1216.01</v>
      </c>
      <c r="AE192" s="105">
        <f t="shared" si="102"/>
        <v>286.12</v>
      </c>
      <c r="AF192" s="102">
        <f t="shared" si="125"/>
        <v>171672</v>
      </c>
      <c r="AG192" s="103">
        <f t="shared" si="126"/>
        <v>10980</v>
      </c>
      <c r="AH192" s="103">
        <f t="shared" si="127"/>
        <v>10032</v>
      </c>
      <c r="AI192" s="111"/>
      <c r="AJ192" s="103">
        <f t="shared" si="128"/>
        <v>0</v>
      </c>
      <c r="AK192" s="103">
        <f t="shared" si="129"/>
        <v>23843.333333333332</v>
      </c>
      <c r="AL192" s="103">
        <f t="shared" si="130"/>
        <v>2384.3333333333335</v>
      </c>
      <c r="AM192" s="111">
        <v>6828</v>
      </c>
      <c r="AN192" s="103">
        <f t="shared" si="131"/>
        <v>30042.6</v>
      </c>
      <c r="AO192" s="103">
        <f t="shared" si="132"/>
        <v>5150.16</v>
      </c>
      <c r="AP192" s="103">
        <f t="shared" si="118"/>
        <v>14592.119999999999</v>
      </c>
      <c r="AQ192" s="103">
        <f t="shared" si="119"/>
        <v>3433.44</v>
      </c>
      <c r="AR192" s="103"/>
      <c r="AS192" s="103">
        <f t="shared" si="120"/>
        <v>2384.3333333333335</v>
      </c>
      <c r="AT192" s="111">
        <v>0</v>
      </c>
      <c r="AU192" s="111">
        <v>0</v>
      </c>
      <c r="AV192" s="111"/>
      <c r="AW192" s="111"/>
      <c r="AX192" s="106">
        <v>0</v>
      </c>
      <c r="AY192" s="106">
        <v>0</v>
      </c>
      <c r="AZ192" s="106">
        <v>0</v>
      </c>
      <c r="BA192" s="112">
        <v>0</v>
      </c>
      <c r="BB192" s="109">
        <f t="shared" si="133"/>
        <v>281342.32</v>
      </c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  <c r="IW192" s="15"/>
      <c r="IX192" s="15"/>
      <c r="IY192" s="15"/>
      <c r="IZ192" s="15"/>
      <c r="JA192" s="15"/>
    </row>
    <row r="193" spans="1:261" s="16" customFormat="1" ht="24" customHeight="1" x14ac:dyDescent="0.2">
      <c r="A193" s="27">
        <f t="shared" si="103"/>
        <v>181</v>
      </c>
      <c r="B193" s="29">
        <v>11</v>
      </c>
      <c r="C193" s="30" t="s">
        <v>57</v>
      </c>
      <c r="D193" s="31">
        <v>251</v>
      </c>
      <c r="E193" s="30">
        <v>372</v>
      </c>
      <c r="F193" s="32">
        <v>2</v>
      </c>
      <c r="G193" s="32"/>
      <c r="H193" s="141">
        <v>2202</v>
      </c>
      <c r="I193" s="33" t="s">
        <v>448</v>
      </c>
      <c r="J193" s="33" t="s">
        <v>449</v>
      </c>
      <c r="K193" s="27" t="s">
        <v>58</v>
      </c>
      <c r="L193" s="46">
        <v>43467</v>
      </c>
      <c r="M193" s="47" t="s">
        <v>522</v>
      </c>
      <c r="N193" s="47" t="s">
        <v>527</v>
      </c>
      <c r="O193" s="27">
        <v>6</v>
      </c>
      <c r="P193" s="27">
        <v>60</v>
      </c>
      <c r="Q193" s="27" t="s">
        <v>96</v>
      </c>
      <c r="R193" s="33" t="s">
        <v>114</v>
      </c>
      <c r="S193" s="27">
        <v>15</v>
      </c>
      <c r="T193" s="33" t="s">
        <v>528</v>
      </c>
      <c r="U193" s="27" t="s">
        <v>430</v>
      </c>
      <c r="V193" s="34" t="s">
        <v>431</v>
      </c>
      <c r="W193" s="110">
        <v>14306</v>
      </c>
      <c r="X193" s="111">
        <v>915</v>
      </c>
      <c r="Y193" s="111">
        <v>836</v>
      </c>
      <c r="Z193" s="111"/>
      <c r="AA193" s="104">
        <v>0</v>
      </c>
      <c r="AB193" s="105">
        <f t="shared" si="123"/>
        <v>2503.5499999999997</v>
      </c>
      <c r="AC193" s="105">
        <f t="shared" si="124"/>
        <v>429.18</v>
      </c>
      <c r="AD193" s="105">
        <f t="shared" si="101"/>
        <v>1216.01</v>
      </c>
      <c r="AE193" s="105">
        <f t="shared" si="102"/>
        <v>286.12</v>
      </c>
      <c r="AF193" s="102">
        <f t="shared" si="125"/>
        <v>171672</v>
      </c>
      <c r="AG193" s="103">
        <f t="shared" si="126"/>
        <v>10980</v>
      </c>
      <c r="AH193" s="103">
        <f t="shared" si="127"/>
        <v>10032</v>
      </c>
      <c r="AI193" s="111"/>
      <c r="AJ193" s="103">
        <f t="shared" si="128"/>
        <v>0</v>
      </c>
      <c r="AK193" s="103">
        <f t="shared" si="129"/>
        <v>23843.333333333332</v>
      </c>
      <c r="AL193" s="103">
        <f t="shared" si="130"/>
        <v>2384.3333333333335</v>
      </c>
      <c r="AM193" s="111">
        <v>6828</v>
      </c>
      <c r="AN193" s="103">
        <f t="shared" si="131"/>
        <v>30042.6</v>
      </c>
      <c r="AO193" s="103">
        <f t="shared" si="132"/>
        <v>5150.16</v>
      </c>
      <c r="AP193" s="103">
        <f t="shared" si="118"/>
        <v>14592.119999999999</v>
      </c>
      <c r="AQ193" s="103">
        <f t="shared" si="119"/>
        <v>3433.44</v>
      </c>
      <c r="AR193" s="103"/>
      <c r="AS193" s="103">
        <f t="shared" si="120"/>
        <v>2384.3333333333335</v>
      </c>
      <c r="AT193" s="111">
        <v>0</v>
      </c>
      <c r="AU193" s="111">
        <v>0</v>
      </c>
      <c r="AV193" s="111"/>
      <c r="AW193" s="111"/>
      <c r="AX193" s="106">
        <v>0</v>
      </c>
      <c r="AY193" s="106">
        <v>0</v>
      </c>
      <c r="AZ193" s="106">
        <v>0</v>
      </c>
      <c r="BA193" s="112">
        <v>0</v>
      </c>
      <c r="BB193" s="109">
        <f t="shared" si="133"/>
        <v>281342.32</v>
      </c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</row>
    <row r="194" spans="1:261" s="16" customFormat="1" ht="24" customHeight="1" x14ac:dyDescent="0.2">
      <c r="A194" s="27">
        <f t="shared" si="103"/>
        <v>182</v>
      </c>
      <c r="B194" s="29">
        <v>11</v>
      </c>
      <c r="C194" s="30" t="s">
        <v>57</v>
      </c>
      <c r="D194" s="31">
        <v>251</v>
      </c>
      <c r="E194" s="30">
        <v>372</v>
      </c>
      <c r="F194" s="32">
        <v>2</v>
      </c>
      <c r="G194" s="32"/>
      <c r="H194" s="141">
        <v>2218</v>
      </c>
      <c r="I194" s="33" t="s">
        <v>450</v>
      </c>
      <c r="J194" s="33" t="s">
        <v>451</v>
      </c>
      <c r="K194" s="27" t="s">
        <v>58</v>
      </c>
      <c r="L194" s="46">
        <v>43633</v>
      </c>
      <c r="M194" s="47" t="s">
        <v>522</v>
      </c>
      <c r="N194" s="47" t="s">
        <v>527</v>
      </c>
      <c r="O194" s="27">
        <v>6</v>
      </c>
      <c r="P194" s="27">
        <v>60</v>
      </c>
      <c r="Q194" s="27" t="s">
        <v>96</v>
      </c>
      <c r="R194" s="33" t="s">
        <v>114</v>
      </c>
      <c r="S194" s="27">
        <v>15</v>
      </c>
      <c r="T194" s="33" t="s">
        <v>528</v>
      </c>
      <c r="U194" s="27" t="s">
        <v>430</v>
      </c>
      <c r="V194" s="34" t="s">
        <v>431</v>
      </c>
      <c r="W194" s="110">
        <v>14306</v>
      </c>
      <c r="X194" s="111">
        <v>915</v>
      </c>
      <c r="Y194" s="111">
        <v>836</v>
      </c>
      <c r="Z194" s="111"/>
      <c r="AA194" s="104">
        <v>0</v>
      </c>
      <c r="AB194" s="105">
        <f t="shared" si="123"/>
        <v>2503.5499999999997</v>
      </c>
      <c r="AC194" s="105">
        <f t="shared" si="124"/>
        <v>429.18</v>
      </c>
      <c r="AD194" s="105">
        <f t="shared" si="101"/>
        <v>1216.01</v>
      </c>
      <c r="AE194" s="105">
        <f t="shared" si="102"/>
        <v>286.12</v>
      </c>
      <c r="AF194" s="102">
        <f t="shared" si="125"/>
        <v>171672</v>
      </c>
      <c r="AG194" s="103">
        <f t="shared" si="126"/>
        <v>10980</v>
      </c>
      <c r="AH194" s="103">
        <f t="shared" si="127"/>
        <v>10032</v>
      </c>
      <c r="AI194" s="111"/>
      <c r="AJ194" s="103">
        <f t="shared" si="128"/>
        <v>0</v>
      </c>
      <c r="AK194" s="103">
        <f t="shared" si="129"/>
        <v>23843.333333333332</v>
      </c>
      <c r="AL194" s="103">
        <f t="shared" si="130"/>
        <v>2384.3333333333335</v>
      </c>
      <c r="AM194" s="111">
        <v>5639.5</v>
      </c>
      <c r="AN194" s="103">
        <f t="shared" si="131"/>
        <v>30042.6</v>
      </c>
      <c r="AO194" s="103">
        <f t="shared" si="132"/>
        <v>5150.16</v>
      </c>
      <c r="AP194" s="103">
        <f t="shared" si="118"/>
        <v>14592.119999999999</v>
      </c>
      <c r="AQ194" s="103">
        <f t="shared" si="119"/>
        <v>3433.44</v>
      </c>
      <c r="AR194" s="103"/>
      <c r="AS194" s="103">
        <f t="shared" si="120"/>
        <v>2384.3333333333335</v>
      </c>
      <c r="AT194" s="111">
        <v>0</v>
      </c>
      <c r="AU194" s="111">
        <v>0</v>
      </c>
      <c r="AV194" s="111"/>
      <c r="AW194" s="111"/>
      <c r="AX194" s="106">
        <v>0</v>
      </c>
      <c r="AY194" s="106">
        <v>0</v>
      </c>
      <c r="AZ194" s="106">
        <v>0</v>
      </c>
      <c r="BA194" s="112">
        <v>0</v>
      </c>
      <c r="BB194" s="108">
        <f t="shared" si="133"/>
        <v>280153.82</v>
      </c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</row>
    <row r="195" spans="1:261" s="16" customFormat="1" ht="24" customHeight="1" x14ac:dyDescent="0.2">
      <c r="A195" s="27">
        <f t="shared" si="103"/>
        <v>183</v>
      </c>
      <c r="B195" s="29">
        <v>11</v>
      </c>
      <c r="C195" s="30" t="s">
        <v>57</v>
      </c>
      <c r="D195" s="31">
        <v>251</v>
      </c>
      <c r="E195" s="30">
        <v>372</v>
      </c>
      <c r="F195" s="32">
        <v>2</v>
      </c>
      <c r="G195" s="32"/>
      <c r="H195" s="141">
        <v>2250</v>
      </c>
      <c r="I195" s="33" t="s">
        <v>498</v>
      </c>
      <c r="J195" s="33" t="s">
        <v>499</v>
      </c>
      <c r="K195" s="27" t="s">
        <v>58</v>
      </c>
      <c r="L195" s="46">
        <v>43909</v>
      </c>
      <c r="M195" s="47" t="s">
        <v>522</v>
      </c>
      <c r="N195" s="47" t="s">
        <v>527</v>
      </c>
      <c r="O195" s="27">
        <v>6</v>
      </c>
      <c r="P195" s="27">
        <v>60</v>
      </c>
      <c r="Q195" s="27" t="s">
        <v>96</v>
      </c>
      <c r="R195" s="33" t="s">
        <v>114</v>
      </c>
      <c r="S195" s="27">
        <v>15</v>
      </c>
      <c r="T195" s="33" t="s">
        <v>528</v>
      </c>
      <c r="U195" s="27" t="s">
        <v>430</v>
      </c>
      <c r="V195" s="34" t="s">
        <v>431</v>
      </c>
      <c r="W195" s="110">
        <v>14306</v>
      </c>
      <c r="X195" s="111">
        <v>915</v>
      </c>
      <c r="Y195" s="111">
        <v>836</v>
      </c>
      <c r="Z195" s="111"/>
      <c r="AA195" s="104">
        <v>0</v>
      </c>
      <c r="AB195" s="105">
        <f t="shared" ref="AB195:AB205" si="134">+W195*17.5%</f>
        <v>2503.5499999999997</v>
      </c>
      <c r="AC195" s="105">
        <f t="shared" ref="AC195:AC205" si="135">+W195*3%</f>
        <v>429.18</v>
      </c>
      <c r="AD195" s="105">
        <f t="shared" ref="AD195:AD205" si="136">+W195*8.5%</f>
        <v>1216.01</v>
      </c>
      <c r="AE195" s="105">
        <f t="shared" ref="AE195:AE205" si="137">+W195*2%</f>
        <v>286.12</v>
      </c>
      <c r="AF195" s="102">
        <f t="shared" ref="AF195:AH201" si="138">+W195*12</f>
        <v>171672</v>
      </c>
      <c r="AG195" s="103">
        <f t="shared" si="138"/>
        <v>10980</v>
      </c>
      <c r="AH195" s="103">
        <f t="shared" si="138"/>
        <v>10032</v>
      </c>
      <c r="AI195" s="111"/>
      <c r="AJ195" s="103">
        <f t="shared" ref="AJ195:AJ205" si="139">+AA195*12</f>
        <v>0</v>
      </c>
      <c r="AK195" s="103">
        <f t="shared" ref="AK195:AK205" si="140">+W195/30*50</f>
        <v>23843.333333333332</v>
      </c>
      <c r="AL195" s="103">
        <f t="shared" ref="AL195:AL205" si="141">+W195/30*20*0.25</f>
        <v>2384.3333333333335</v>
      </c>
      <c r="AM195" s="111">
        <v>6828</v>
      </c>
      <c r="AN195" s="103">
        <f t="shared" ref="AN195:AQ201" si="142">+AB195*12</f>
        <v>30042.6</v>
      </c>
      <c r="AO195" s="103">
        <f t="shared" si="142"/>
        <v>5150.16</v>
      </c>
      <c r="AP195" s="103">
        <f t="shared" si="142"/>
        <v>14592.119999999999</v>
      </c>
      <c r="AQ195" s="103">
        <f t="shared" si="142"/>
        <v>3433.44</v>
      </c>
      <c r="AR195" s="103"/>
      <c r="AS195" s="103">
        <f t="shared" ref="AS195:AS205" si="143">+W195/30*5</f>
        <v>2384.3333333333335</v>
      </c>
      <c r="AT195" s="111">
        <v>0</v>
      </c>
      <c r="AU195" s="111">
        <v>0</v>
      </c>
      <c r="AV195" s="111"/>
      <c r="AW195" s="111"/>
      <c r="AX195" s="106">
        <v>0</v>
      </c>
      <c r="AY195" s="106">
        <v>0</v>
      </c>
      <c r="AZ195" s="106">
        <v>0</v>
      </c>
      <c r="BA195" s="112">
        <v>0</v>
      </c>
      <c r="BB195" s="108">
        <f t="shared" ref="BB195:BB205" si="144">SUM(AF195:BA195)</f>
        <v>281342.32</v>
      </c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8"/>
      <c r="GW195" s="48"/>
      <c r="GX195" s="48"/>
      <c r="GY195" s="48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8"/>
      <c r="HK195" s="48"/>
      <c r="HL195" s="48"/>
      <c r="HM195" s="48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8"/>
      <c r="HY195" s="48"/>
      <c r="HZ195" s="48"/>
      <c r="IA195" s="48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8"/>
      <c r="IM195" s="48"/>
      <c r="IN195" s="48"/>
      <c r="IO195" s="48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8"/>
      <c r="JA195" s="48"/>
    </row>
    <row r="196" spans="1:261" s="16" customFormat="1" ht="24" customHeight="1" x14ac:dyDescent="0.2">
      <c r="A196" s="27">
        <f t="shared" si="103"/>
        <v>184</v>
      </c>
      <c r="B196" s="29">
        <v>11</v>
      </c>
      <c r="C196" s="30" t="s">
        <v>57</v>
      </c>
      <c r="D196" s="31">
        <v>251</v>
      </c>
      <c r="E196" s="30">
        <v>372</v>
      </c>
      <c r="F196" s="32">
        <v>2</v>
      </c>
      <c r="G196" s="32"/>
      <c r="H196" s="141">
        <v>2264</v>
      </c>
      <c r="I196" s="33" t="s">
        <v>607</v>
      </c>
      <c r="J196" s="33" t="s">
        <v>608</v>
      </c>
      <c r="K196" s="27" t="s">
        <v>58</v>
      </c>
      <c r="L196" s="28">
        <v>44105</v>
      </c>
      <c r="M196" s="26" t="s">
        <v>687</v>
      </c>
      <c r="N196" s="26" t="s">
        <v>527</v>
      </c>
      <c r="O196" s="27">
        <v>6</v>
      </c>
      <c r="P196" s="27">
        <v>60</v>
      </c>
      <c r="Q196" s="27" t="s">
        <v>59</v>
      </c>
      <c r="R196" s="33" t="s">
        <v>114</v>
      </c>
      <c r="S196" s="27">
        <v>15</v>
      </c>
      <c r="T196" s="33" t="s">
        <v>528</v>
      </c>
      <c r="U196" s="27" t="s">
        <v>430</v>
      </c>
      <c r="V196" s="34" t="s">
        <v>431</v>
      </c>
      <c r="W196" s="110">
        <v>14306</v>
      </c>
      <c r="X196" s="111">
        <v>915</v>
      </c>
      <c r="Y196" s="111">
        <v>836</v>
      </c>
      <c r="Z196" s="111"/>
      <c r="AA196" s="104">
        <v>0</v>
      </c>
      <c r="AB196" s="105">
        <f t="shared" si="134"/>
        <v>2503.5499999999997</v>
      </c>
      <c r="AC196" s="105">
        <f t="shared" si="135"/>
        <v>429.18</v>
      </c>
      <c r="AD196" s="105">
        <f t="shared" si="136"/>
        <v>1216.01</v>
      </c>
      <c r="AE196" s="105">
        <f t="shared" si="137"/>
        <v>286.12</v>
      </c>
      <c r="AF196" s="102">
        <f t="shared" si="138"/>
        <v>171672</v>
      </c>
      <c r="AG196" s="103">
        <f t="shared" si="138"/>
        <v>10980</v>
      </c>
      <c r="AH196" s="103">
        <f t="shared" si="138"/>
        <v>10032</v>
      </c>
      <c r="AI196" s="111"/>
      <c r="AJ196" s="103">
        <f t="shared" si="139"/>
        <v>0</v>
      </c>
      <c r="AK196" s="103">
        <f t="shared" si="140"/>
        <v>23843.333333333332</v>
      </c>
      <c r="AL196" s="103">
        <f t="shared" si="141"/>
        <v>2384.3333333333335</v>
      </c>
      <c r="AM196" s="111">
        <v>6828</v>
      </c>
      <c r="AN196" s="103">
        <f t="shared" si="142"/>
        <v>30042.6</v>
      </c>
      <c r="AO196" s="103">
        <f t="shared" si="142"/>
        <v>5150.16</v>
      </c>
      <c r="AP196" s="103">
        <f t="shared" si="142"/>
        <v>14592.119999999999</v>
      </c>
      <c r="AQ196" s="103">
        <f t="shared" si="142"/>
        <v>3433.44</v>
      </c>
      <c r="AR196" s="103"/>
      <c r="AS196" s="103">
        <f t="shared" si="143"/>
        <v>2384.3333333333335</v>
      </c>
      <c r="AT196" s="111">
        <v>0</v>
      </c>
      <c r="AU196" s="111">
        <v>0</v>
      </c>
      <c r="AV196" s="111"/>
      <c r="AW196" s="111"/>
      <c r="AX196" s="106">
        <v>0</v>
      </c>
      <c r="AY196" s="106">
        <v>0</v>
      </c>
      <c r="AZ196" s="106">
        <v>0</v>
      </c>
      <c r="BA196" s="112">
        <v>0</v>
      </c>
      <c r="BB196" s="108">
        <f t="shared" si="144"/>
        <v>281342.32</v>
      </c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  <c r="HK196" s="48"/>
      <c r="HL196" s="48"/>
      <c r="HM196" s="48"/>
      <c r="HN196" s="48"/>
      <c r="HO196" s="48"/>
      <c r="HP196" s="48"/>
      <c r="HQ196" s="48"/>
      <c r="HR196" s="48"/>
      <c r="HS196" s="48"/>
      <c r="HT196" s="48"/>
      <c r="HU196" s="48"/>
      <c r="HV196" s="48"/>
      <c r="HW196" s="48"/>
      <c r="HX196" s="48"/>
      <c r="HY196" s="48"/>
      <c r="HZ196" s="48"/>
      <c r="IA196" s="48"/>
      <c r="IB196" s="48"/>
      <c r="IC196" s="48"/>
      <c r="ID196" s="48"/>
      <c r="IE196" s="48"/>
      <c r="IF196" s="48"/>
      <c r="IG196" s="48"/>
      <c r="IH196" s="48"/>
      <c r="II196" s="48"/>
      <c r="IJ196" s="48"/>
      <c r="IK196" s="48"/>
      <c r="IL196" s="48"/>
      <c r="IM196" s="48"/>
      <c r="IN196" s="48"/>
      <c r="IO196" s="48"/>
      <c r="IP196" s="48"/>
      <c r="IQ196" s="48"/>
      <c r="IR196" s="48"/>
      <c r="IS196" s="48"/>
      <c r="IT196" s="48"/>
      <c r="IU196" s="48"/>
      <c r="IV196" s="48"/>
      <c r="IW196" s="48"/>
      <c r="IX196" s="48"/>
      <c r="IY196" s="48"/>
      <c r="IZ196" s="48"/>
      <c r="JA196" s="48"/>
    </row>
    <row r="197" spans="1:261" s="16" customFormat="1" ht="24" customHeight="1" x14ac:dyDescent="0.2">
      <c r="A197" s="27">
        <f t="shared" si="103"/>
        <v>185</v>
      </c>
      <c r="B197" s="29">
        <v>11</v>
      </c>
      <c r="C197" s="30" t="s">
        <v>57</v>
      </c>
      <c r="D197" s="31">
        <v>251</v>
      </c>
      <c r="E197" s="30">
        <v>372</v>
      </c>
      <c r="F197" s="32">
        <v>2</v>
      </c>
      <c r="G197" s="32"/>
      <c r="H197" s="141">
        <v>2270</v>
      </c>
      <c r="I197" s="33" t="s">
        <v>674</v>
      </c>
      <c r="J197" s="33" t="s">
        <v>604</v>
      </c>
      <c r="K197" s="27" t="s">
        <v>58</v>
      </c>
      <c r="L197" s="28">
        <v>44105</v>
      </c>
      <c r="M197" s="26" t="s">
        <v>687</v>
      </c>
      <c r="N197" s="26" t="s">
        <v>527</v>
      </c>
      <c r="O197" s="27">
        <v>6</v>
      </c>
      <c r="P197" s="27">
        <v>60</v>
      </c>
      <c r="Q197" s="27" t="s">
        <v>96</v>
      </c>
      <c r="R197" s="33" t="s">
        <v>114</v>
      </c>
      <c r="S197" s="27">
        <v>15</v>
      </c>
      <c r="T197" s="33" t="s">
        <v>528</v>
      </c>
      <c r="U197" s="27" t="s">
        <v>430</v>
      </c>
      <c r="V197" s="34" t="s">
        <v>431</v>
      </c>
      <c r="W197" s="110">
        <v>14306</v>
      </c>
      <c r="X197" s="111">
        <v>915</v>
      </c>
      <c r="Y197" s="111">
        <v>836</v>
      </c>
      <c r="Z197" s="111"/>
      <c r="AA197" s="104">
        <v>0</v>
      </c>
      <c r="AB197" s="105">
        <f t="shared" si="134"/>
        <v>2503.5499999999997</v>
      </c>
      <c r="AC197" s="105">
        <f t="shared" si="135"/>
        <v>429.18</v>
      </c>
      <c r="AD197" s="105">
        <f t="shared" si="136"/>
        <v>1216.01</v>
      </c>
      <c r="AE197" s="105">
        <f t="shared" si="137"/>
        <v>286.12</v>
      </c>
      <c r="AF197" s="102">
        <f t="shared" si="138"/>
        <v>171672</v>
      </c>
      <c r="AG197" s="103">
        <f t="shared" si="138"/>
        <v>10980</v>
      </c>
      <c r="AH197" s="103">
        <f t="shared" si="138"/>
        <v>10032</v>
      </c>
      <c r="AI197" s="111"/>
      <c r="AJ197" s="103">
        <f t="shared" si="139"/>
        <v>0</v>
      </c>
      <c r="AK197" s="103">
        <f t="shared" si="140"/>
        <v>23843.333333333332</v>
      </c>
      <c r="AL197" s="103">
        <f t="shared" si="141"/>
        <v>2384.3333333333335</v>
      </c>
      <c r="AM197" s="111">
        <v>6828</v>
      </c>
      <c r="AN197" s="103">
        <f t="shared" si="142"/>
        <v>30042.6</v>
      </c>
      <c r="AO197" s="103">
        <f t="shared" si="142"/>
        <v>5150.16</v>
      </c>
      <c r="AP197" s="103">
        <f t="shared" si="142"/>
        <v>14592.119999999999</v>
      </c>
      <c r="AQ197" s="103">
        <f t="shared" si="142"/>
        <v>3433.44</v>
      </c>
      <c r="AR197" s="103"/>
      <c r="AS197" s="103">
        <f t="shared" si="143"/>
        <v>2384.3333333333335</v>
      </c>
      <c r="AT197" s="111">
        <v>0</v>
      </c>
      <c r="AU197" s="111">
        <v>0</v>
      </c>
      <c r="AV197" s="111"/>
      <c r="AW197" s="111"/>
      <c r="AX197" s="106">
        <v>0</v>
      </c>
      <c r="AY197" s="106">
        <v>0</v>
      </c>
      <c r="AZ197" s="106">
        <v>0</v>
      </c>
      <c r="BA197" s="112">
        <v>0</v>
      </c>
      <c r="BB197" s="108">
        <f t="shared" si="144"/>
        <v>281342.32</v>
      </c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</row>
    <row r="198" spans="1:261" s="16" customFormat="1" ht="24" customHeight="1" x14ac:dyDescent="0.2">
      <c r="A198" s="27">
        <f t="shared" si="103"/>
        <v>186</v>
      </c>
      <c r="B198" s="29">
        <v>11</v>
      </c>
      <c r="C198" s="30" t="s">
        <v>57</v>
      </c>
      <c r="D198" s="31">
        <v>251</v>
      </c>
      <c r="E198" s="30">
        <v>372</v>
      </c>
      <c r="F198" s="32">
        <v>2</v>
      </c>
      <c r="G198" s="32"/>
      <c r="H198" s="141">
        <v>2267</v>
      </c>
      <c r="I198" s="33" t="s">
        <v>594</v>
      </c>
      <c r="J198" s="33" t="s">
        <v>595</v>
      </c>
      <c r="K198" s="27" t="s">
        <v>58</v>
      </c>
      <c r="L198" s="28">
        <v>44106</v>
      </c>
      <c r="M198" s="26" t="s">
        <v>687</v>
      </c>
      <c r="N198" s="26" t="s">
        <v>527</v>
      </c>
      <c r="O198" s="27">
        <v>6</v>
      </c>
      <c r="P198" s="27">
        <v>60</v>
      </c>
      <c r="Q198" s="27" t="s">
        <v>59</v>
      </c>
      <c r="R198" s="33" t="s">
        <v>114</v>
      </c>
      <c r="S198" s="27">
        <v>15</v>
      </c>
      <c r="T198" s="33" t="s">
        <v>528</v>
      </c>
      <c r="U198" s="27" t="s">
        <v>430</v>
      </c>
      <c r="V198" s="34" t="s">
        <v>431</v>
      </c>
      <c r="W198" s="110">
        <v>14306</v>
      </c>
      <c r="X198" s="111">
        <v>915</v>
      </c>
      <c r="Y198" s="111">
        <v>836</v>
      </c>
      <c r="Z198" s="111"/>
      <c r="AA198" s="104">
        <v>0</v>
      </c>
      <c r="AB198" s="105">
        <f t="shared" si="134"/>
        <v>2503.5499999999997</v>
      </c>
      <c r="AC198" s="105">
        <f t="shared" si="135"/>
        <v>429.18</v>
      </c>
      <c r="AD198" s="105">
        <f t="shared" si="136"/>
        <v>1216.01</v>
      </c>
      <c r="AE198" s="105">
        <f t="shared" si="137"/>
        <v>286.12</v>
      </c>
      <c r="AF198" s="102">
        <f t="shared" si="138"/>
        <v>171672</v>
      </c>
      <c r="AG198" s="103">
        <f t="shared" si="138"/>
        <v>10980</v>
      </c>
      <c r="AH198" s="103">
        <f t="shared" si="138"/>
        <v>10032</v>
      </c>
      <c r="AI198" s="111"/>
      <c r="AJ198" s="103">
        <f t="shared" si="139"/>
        <v>0</v>
      </c>
      <c r="AK198" s="103">
        <f t="shared" si="140"/>
        <v>23843.333333333332</v>
      </c>
      <c r="AL198" s="103">
        <f t="shared" si="141"/>
        <v>2384.3333333333335</v>
      </c>
      <c r="AM198" s="111">
        <v>6828</v>
      </c>
      <c r="AN198" s="103">
        <f t="shared" si="142"/>
        <v>30042.6</v>
      </c>
      <c r="AO198" s="103">
        <f t="shared" si="142"/>
        <v>5150.16</v>
      </c>
      <c r="AP198" s="103">
        <f t="shared" si="142"/>
        <v>14592.119999999999</v>
      </c>
      <c r="AQ198" s="103">
        <f t="shared" si="142"/>
        <v>3433.44</v>
      </c>
      <c r="AR198" s="103"/>
      <c r="AS198" s="103">
        <f t="shared" si="143"/>
        <v>2384.3333333333335</v>
      </c>
      <c r="AT198" s="111">
        <v>0</v>
      </c>
      <c r="AU198" s="111">
        <v>0</v>
      </c>
      <c r="AV198" s="111"/>
      <c r="AW198" s="111"/>
      <c r="AX198" s="106">
        <v>0</v>
      </c>
      <c r="AY198" s="106">
        <v>0</v>
      </c>
      <c r="AZ198" s="106">
        <v>0</v>
      </c>
      <c r="BA198" s="112">
        <v>0</v>
      </c>
      <c r="BB198" s="108">
        <f t="shared" si="144"/>
        <v>281342.32</v>
      </c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</row>
    <row r="199" spans="1:261" s="16" customFormat="1" ht="24" customHeight="1" x14ac:dyDescent="0.2">
      <c r="A199" s="27">
        <f t="shared" si="103"/>
        <v>187</v>
      </c>
      <c r="B199" s="29">
        <v>11</v>
      </c>
      <c r="C199" s="30" t="s">
        <v>57</v>
      </c>
      <c r="D199" s="31">
        <v>251</v>
      </c>
      <c r="E199" s="30">
        <v>372</v>
      </c>
      <c r="F199" s="32">
        <v>2</v>
      </c>
      <c r="G199" s="32"/>
      <c r="H199" s="141">
        <v>2268</v>
      </c>
      <c r="I199" s="33" t="s">
        <v>602</v>
      </c>
      <c r="J199" s="33" t="s">
        <v>603</v>
      </c>
      <c r="K199" s="27" t="s">
        <v>58</v>
      </c>
      <c r="L199" s="28">
        <v>44106</v>
      </c>
      <c r="M199" s="26" t="s">
        <v>687</v>
      </c>
      <c r="N199" s="26" t="s">
        <v>527</v>
      </c>
      <c r="O199" s="27">
        <v>6</v>
      </c>
      <c r="P199" s="27">
        <v>60</v>
      </c>
      <c r="Q199" s="27" t="s">
        <v>96</v>
      </c>
      <c r="R199" s="33" t="s">
        <v>114</v>
      </c>
      <c r="S199" s="27">
        <v>15</v>
      </c>
      <c r="T199" s="33" t="s">
        <v>528</v>
      </c>
      <c r="U199" s="27" t="s">
        <v>430</v>
      </c>
      <c r="V199" s="34" t="s">
        <v>431</v>
      </c>
      <c r="W199" s="110">
        <v>14306</v>
      </c>
      <c r="X199" s="111">
        <v>915</v>
      </c>
      <c r="Y199" s="111">
        <v>836</v>
      </c>
      <c r="Z199" s="111"/>
      <c r="AA199" s="104">
        <v>0</v>
      </c>
      <c r="AB199" s="105">
        <f t="shared" si="134"/>
        <v>2503.5499999999997</v>
      </c>
      <c r="AC199" s="105">
        <f t="shared" si="135"/>
        <v>429.18</v>
      </c>
      <c r="AD199" s="105">
        <f t="shared" si="136"/>
        <v>1216.01</v>
      </c>
      <c r="AE199" s="105">
        <f t="shared" si="137"/>
        <v>286.12</v>
      </c>
      <c r="AF199" s="102">
        <f t="shared" si="138"/>
        <v>171672</v>
      </c>
      <c r="AG199" s="103">
        <f t="shared" si="138"/>
        <v>10980</v>
      </c>
      <c r="AH199" s="103">
        <f t="shared" si="138"/>
        <v>10032</v>
      </c>
      <c r="AI199" s="111"/>
      <c r="AJ199" s="103">
        <f t="shared" si="139"/>
        <v>0</v>
      </c>
      <c r="AK199" s="103">
        <f t="shared" si="140"/>
        <v>23843.333333333332</v>
      </c>
      <c r="AL199" s="103">
        <f t="shared" si="141"/>
        <v>2384.3333333333335</v>
      </c>
      <c r="AM199" s="111">
        <v>6828</v>
      </c>
      <c r="AN199" s="103">
        <f t="shared" si="142"/>
        <v>30042.6</v>
      </c>
      <c r="AO199" s="103">
        <f t="shared" si="142"/>
        <v>5150.16</v>
      </c>
      <c r="AP199" s="103">
        <f t="shared" si="142"/>
        <v>14592.119999999999</v>
      </c>
      <c r="AQ199" s="103">
        <f t="shared" si="142"/>
        <v>3433.44</v>
      </c>
      <c r="AR199" s="103"/>
      <c r="AS199" s="103">
        <f t="shared" si="143"/>
        <v>2384.3333333333335</v>
      </c>
      <c r="AT199" s="111">
        <v>0</v>
      </c>
      <c r="AU199" s="111">
        <v>0</v>
      </c>
      <c r="AV199" s="111"/>
      <c r="AW199" s="111"/>
      <c r="AX199" s="106">
        <v>0</v>
      </c>
      <c r="AY199" s="106">
        <v>0</v>
      </c>
      <c r="AZ199" s="106">
        <v>0</v>
      </c>
      <c r="BA199" s="112">
        <v>0</v>
      </c>
      <c r="BB199" s="108">
        <f t="shared" si="144"/>
        <v>281342.32</v>
      </c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  <c r="IX199" s="15"/>
      <c r="IY199" s="15"/>
      <c r="IZ199" s="15"/>
      <c r="JA199" s="15"/>
    </row>
    <row r="200" spans="1:261" s="16" customFormat="1" ht="24" customHeight="1" x14ac:dyDescent="0.2">
      <c r="A200" s="27">
        <f t="shared" si="103"/>
        <v>188</v>
      </c>
      <c r="B200" s="29">
        <v>11</v>
      </c>
      <c r="C200" s="30" t="s">
        <v>57</v>
      </c>
      <c r="D200" s="31">
        <v>251</v>
      </c>
      <c r="E200" s="30">
        <v>372</v>
      </c>
      <c r="F200" s="32">
        <v>2</v>
      </c>
      <c r="G200" s="32"/>
      <c r="H200" s="141">
        <v>2269</v>
      </c>
      <c r="I200" s="33" t="s">
        <v>605</v>
      </c>
      <c r="J200" s="33" t="s">
        <v>606</v>
      </c>
      <c r="K200" s="27" t="s">
        <v>68</v>
      </c>
      <c r="L200" s="28">
        <v>44106</v>
      </c>
      <c r="M200" s="26" t="s">
        <v>687</v>
      </c>
      <c r="N200" s="26" t="s">
        <v>527</v>
      </c>
      <c r="O200" s="27">
        <v>6</v>
      </c>
      <c r="P200" s="27">
        <v>60</v>
      </c>
      <c r="Q200" s="27" t="s">
        <v>59</v>
      </c>
      <c r="R200" s="33" t="s">
        <v>114</v>
      </c>
      <c r="S200" s="27">
        <v>15</v>
      </c>
      <c r="T200" s="33" t="s">
        <v>528</v>
      </c>
      <c r="U200" s="27" t="s">
        <v>430</v>
      </c>
      <c r="V200" s="34" t="s">
        <v>431</v>
      </c>
      <c r="W200" s="110">
        <v>14306</v>
      </c>
      <c r="X200" s="111">
        <v>915</v>
      </c>
      <c r="Y200" s="111">
        <v>836</v>
      </c>
      <c r="Z200" s="111"/>
      <c r="AA200" s="104">
        <v>0</v>
      </c>
      <c r="AB200" s="105">
        <f t="shared" si="134"/>
        <v>2503.5499999999997</v>
      </c>
      <c r="AC200" s="105">
        <f t="shared" si="135"/>
        <v>429.18</v>
      </c>
      <c r="AD200" s="105">
        <f t="shared" si="136"/>
        <v>1216.01</v>
      </c>
      <c r="AE200" s="105">
        <f t="shared" si="137"/>
        <v>286.12</v>
      </c>
      <c r="AF200" s="102">
        <f t="shared" si="138"/>
        <v>171672</v>
      </c>
      <c r="AG200" s="103">
        <f t="shared" si="138"/>
        <v>10980</v>
      </c>
      <c r="AH200" s="103">
        <f t="shared" si="138"/>
        <v>10032</v>
      </c>
      <c r="AI200" s="111"/>
      <c r="AJ200" s="103">
        <f t="shared" si="139"/>
        <v>0</v>
      </c>
      <c r="AK200" s="103">
        <f t="shared" si="140"/>
        <v>23843.333333333332</v>
      </c>
      <c r="AL200" s="103">
        <f t="shared" si="141"/>
        <v>2384.3333333333335</v>
      </c>
      <c r="AM200" s="111">
        <v>6828</v>
      </c>
      <c r="AN200" s="103">
        <f t="shared" si="142"/>
        <v>30042.6</v>
      </c>
      <c r="AO200" s="103">
        <f t="shared" si="142"/>
        <v>5150.16</v>
      </c>
      <c r="AP200" s="103">
        <f t="shared" si="142"/>
        <v>14592.119999999999</v>
      </c>
      <c r="AQ200" s="103">
        <f t="shared" si="142"/>
        <v>3433.44</v>
      </c>
      <c r="AR200" s="103"/>
      <c r="AS200" s="103">
        <f t="shared" si="143"/>
        <v>2384.3333333333335</v>
      </c>
      <c r="AT200" s="111">
        <v>0</v>
      </c>
      <c r="AU200" s="111">
        <v>0</v>
      </c>
      <c r="AV200" s="111"/>
      <c r="AW200" s="111"/>
      <c r="AX200" s="106">
        <v>0</v>
      </c>
      <c r="AY200" s="106">
        <v>0</v>
      </c>
      <c r="AZ200" s="106">
        <v>0</v>
      </c>
      <c r="BA200" s="112">
        <v>0</v>
      </c>
      <c r="BB200" s="108">
        <f t="shared" si="144"/>
        <v>281342.32</v>
      </c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</row>
    <row r="201" spans="1:261" s="16" customFormat="1" ht="24" customHeight="1" x14ac:dyDescent="0.2">
      <c r="A201" s="27">
        <f t="shared" si="103"/>
        <v>189</v>
      </c>
      <c r="B201" s="29">
        <v>11</v>
      </c>
      <c r="C201" s="30" t="s">
        <v>57</v>
      </c>
      <c r="D201" s="31">
        <v>251</v>
      </c>
      <c r="E201" s="30">
        <v>372</v>
      </c>
      <c r="F201" s="32">
        <v>2</v>
      </c>
      <c r="G201" s="32"/>
      <c r="H201" s="141">
        <v>2272</v>
      </c>
      <c r="I201" s="33" t="s">
        <v>611</v>
      </c>
      <c r="J201" s="33" t="s">
        <v>612</v>
      </c>
      <c r="K201" s="27" t="s">
        <v>58</v>
      </c>
      <c r="L201" s="28">
        <v>44112</v>
      </c>
      <c r="M201" s="26" t="s">
        <v>687</v>
      </c>
      <c r="N201" s="26" t="s">
        <v>686</v>
      </c>
      <c r="O201" s="27">
        <v>6</v>
      </c>
      <c r="P201" s="27">
        <v>60</v>
      </c>
      <c r="Q201" s="27" t="s">
        <v>59</v>
      </c>
      <c r="R201" s="33" t="s">
        <v>114</v>
      </c>
      <c r="S201" s="27">
        <v>15</v>
      </c>
      <c r="T201" s="33" t="s">
        <v>528</v>
      </c>
      <c r="U201" s="27" t="s">
        <v>430</v>
      </c>
      <c r="V201" s="34" t="s">
        <v>431</v>
      </c>
      <c r="W201" s="110">
        <v>14306</v>
      </c>
      <c r="X201" s="111">
        <v>915</v>
      </c>
      <c r="Y201" s="111">
        <v>836</v>
      </c>
      <c r="Z201" s="111"/>
      <c r="AA201" s="104">
        <v>0</v>
      </c>
      <c r="AB201" s="105">
        <f t="shared" si="134"/>
        <v>2503.5499999999997</v>
      </c>
      <c r="AC201" s="105">
        <f t="shared" si="135"/>
        <v>429.18</v>
      </c>
      <c r="AD201" s="105">
        <f t="shared" si="136"/>
        <v>1216.01</v>
      </c>
      <c r="AE201" s="105">
        <f t="shared" si="137"/>
        <v>286.12</v>
      </c>
      <c r="AF201" s="102">
        <f t="shared" si="138"/>
        <v>171672</v>
      </c>
      <c r="AG201" s="103">
        <f t="shared" si="138"/>
        <v>10980</v>
      </c>
      <c r="AH201" s="103">
        <f t="shared" si="138"/>
        <v>10032</v>
      </c>
      <c r="AI201" s="111"/>
      <c r="AJ201" s="103">
        <f t="shared" si="139"/>
        <v>0</v>
      </c>
      <c r="AK201" s="103">
        <f t="shared" si="140"/>
        <v>23843.333333333332</v>
      </c>
      <c r="AL201" s="103">
        <f t="shared" si="141"/>
        <v>2384.3333333333335</v>
      </c>
      <c r="AM201" s="111">
        <v>6828</v>
      </c>
      <c r="AN201" s="103">
        <f t="shared" si="142"/>
        <v>30042.6</v>
      </c>
      <c r="AO201" s="103">
        <f t="shared" si="142"/>
        <v>5150.16</v>
      </c>
      <c r="AP201" s="103">
        <f t="shared" si="142"/>
        <v>14592.119999999999</v>
      </c>
      <c r="AQ201" s="103">
        <f t="shared" si="142"/>
        <v>3433.44</v>
      </c>
      <c r="AR201" s="103"/>
      <c r="AS201" s="103">
        <f t="shared" si="143"/>
        <v>2384.3333333333335</v>
      </c>
      <c r="AT201" s="111">
        <v>0</v>
      </c>
      <c r="AU201" s="111">
        <v>0</v>
      </c>
      <c r="AV201" s="111"/>
      <c r="AW201" s="111"/>
      <c r="AX201" s="106">
        <v>0</v>
      </c>
      <c r="AY201" s="106">
        <v>0</v>
      </c>
      <c r="AZ201" s="106">
        <v>0</v>
      </c>
      <c r="BA201" s="112">
        <v>0</v>
      </c>
      <c r="BB201" s="108">
        <f t="shared" si="144"/>
        <v>281342.32</v>
      </c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</row>
    <row r="202" spans="1:261" s="16" customFormat="1" ht="24" customHeight="1" x14ac:dyDescent="0.2">
      <c r="A202" s="27">
        <f t="shared" si="103"/>
        <v>190</v>
      </c>
      <c r="B202" s="29">
        <v>11</v>
      </c>
      <c r="C202" s="30" t="s">
        <v>57</v>
      </c>
      <c r="D202" s="31">
        <v>251</v>
      </c>
      <c r="E202" s="30">
        <v>372</v>
      </c>
      <c r="F202" s="32">
        <v>2</v>
      </c>
      <c r="G202" s="32"/>
      <c r="H202" s="141">
        <v>2294</v>
      </c>
      <c r="I202" s="33" t="s">
        <v>625</v>
      </c>
      <c r="J202" s="33" t="s">
        <v>626</v>
      </c>
      <c r="K202" s="27" t="s">
        <v>58</v>
      </c>
      <c r="L202" s="28">
        <v>44559</v>
      </c>
      <c r="M202" s="26" t="s">
        <v>687</v>
      </c>
      <c r="N202" s="26" t="s">
        <v>527</v>
      </c>
      <c r="O202" s="27">
        <v>6</v>
      </c>
      <c r="P202" s="27">
        <v>60</v>
      </c>
      <c r="Q202" s="27" t="s">
        <v>59</v>
      </c>
      <c r="R202" s="33" t="s">
        <v>114</v>
      </c>
      <c r="S202" s="27">
        <v>15</v>
      </c>
      <c r="T202" s="33" t="s">
        <v>528</v>
      </c>
      <c r="U202" s="27" t="s">
        <v>430</v>
      </c>
      <c r="V202" s="34" t="s">
        <v>431</v>
      </c>
      <c r="W202" s="110">
        <v>14306</v>
      </c>
      <c r="X202" s="111">
        <v>915</v>
      </c>
      <c r="Y202" s="111">
        <v>836</v>
      </c>
      <c r="Z202" s="111"/>
      <c r="AA202" s="104">
        <v>0</v>
      </c>
      <c r="AB202" s="105">
        <f t="shared" si="134"/>
        <v>2503.5499999999997</v>
      </c>
      <c r="AC202" s="105">
        <f t="shared" si="135"/>
        <v>429.18</v>
      </c>
      <c r="AD202" s="105">
        <f t="shared" si="136"/>
        <v>1216.01</v>
      </c>
      <c r="AE202" s="105">
        <f t="shared" si="137"/>
        <v>286.12</v>
      </c>
      <c r="AF202" s="102">
        <f t="shared" ref="AF202:AH205" si="145">+W202*12</f>
        <v>171672</v>
      </c>
      <c r="AG202" s="103">
        <f t="shared" si="145"/>
        <v>10980</v>
      </c>
      <c r="AH202" s="103">
        <f t="shared" si="145"/>
        <v>10032</v>
      </c>
      <c r="AI202" s="111"/>
      <c r="AJ202" s="103">
        <f t="shared" si="139"/>
        <v>0</v>
      </c>
      <c r="AK202" s="103">
        <f t="shared" si="140"/>
        <v>23843.333333333332</v>
      </c>
      <c r="AL202" s="103">
        <f t="shared" si="141"/>
        <v>2384.3333333333335</v>
      </c>
      <c r="AM202" s="111">
        <v>0</v>
      </c>
      <c r="AN202" s="103">
        <f t="shared" ref="AN202:AQ205" si="146">+AB202*12</f>
        <v>30042.6</v>
      </c>
      <c r="AO202" s="103">
        <f t="shared" si="146"/>
        <v>5150.16</v>
      </c>
      <c r="AP202" s="103">
        <f t="shared" si="146"/>
        <v>14592.119999999999</v>
      </c>
      <c r="AQ202" s="103">
        <f t="shared" si="146"/>
        <v>3433.44</v>
      </c>
      <c r="AR202" s="103"/>
      <c r="AS202" s="103">
        <f t="shared" si="143"/>
        <v>2384.3333333333335</v>
      </c>
      <c r="AT202" s="111">
        <v>0</v>
      </c>
      <c r="AU202" s="111">
        <v>0</v>
      </c>
      <c r="AV202" s="111"/>
      <c r="AW202" s="111"/>
      <c r="AX202" s="106">
        <v>0</v>
      </c>
      <c r="AY202" s="106">
        <v>0</v>
      </c>
      <c r="AZ202" s="106">
        <v>0</v>
      </c>
      <c r="BA202" s="112">
        <v>0</v>
      </c>
      <c r="BB202" s="108">
        <f t="shared" si="144"/>
        <v>274514.32</v>
      </c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</row>
    <row r="203" spans="1:261" s="16" customFormat="1" ht="24" customHeight="1" x14ac:dyDescent="0.2">
      <c r="A203" s="27">
        <f t="shared" si="103"/>
        <v>191</v>
      </c>
      <c r="B203" s="29">
        <v>11</v>
      </c>
      <c r="C203" s="30" t="s">
        <v>57</v>
      </c>
      <c r="D203" s="31">
        <v>251</v>
      </c>
      <c r="E203" s="30">
        <v>372</v>
      </c>
      <c r="F203" s="32">
        <v>2</v>
      </c>
      <c r="G203" s="32"/>
      <c r="H203" s="141">
        <v>2295</v>
      </c>
      <c r="I203" s="33" t="s">
        <v>621</v>
      </c>
      <c r="J203" s="33" t="s">
        <v>622</v>
      </c>
      <c r="K203" s="27" t="s">
        <v>58</v>
      </c>
      <c r="L203" s="28">
        <v>44200</v>
      </c>
      <c r="M203" s="28" t="s">
        <v>522</v>
      </c>
      <c r="N203" s="26" t="s">
        <v>527</v>
      </c>
      <c r="O203" s="27">
        <v>6</v>
      </c>
      <c r="P203" s="27">
        <v>60</v>
      </c>
      <c r="Q203" s="27" t="s">
        <v>96</v>
      </c>
      <c r="R203" s="33" t="s">
        <v>114</v>
      </c>
      <c r="S203" s="27">
        <v>15</v>
      </c>
      <c r="T203" s="33" t="s">
        <v>528</v>
      </c>
      <c r="U203" s="27" t="s">
        <v>430</v>
      </c>
      <c r="V203" s="34" t="s">
        <v>431</v>
      </c>
      <c r="W203" s="110">
        <v>14306</v>
      </c>
      <c r="X203" s="111">
        <v>915</v>
      </c>
      <c r="Y203" s="111">
        <v>836</v>
      </c>
      <c r="Z203" s="111"/>
      <c r="AA203" s="104">
        <v>0</v>
      </c>
      <c r="AB203" s="105">
        <f t="shared" si="134"/>
        <v>2503.5499999999997</v>
      </c>
      <c r="AC203" s="105">
        <f t="shared" si="135"/>
        <v>429.18</v>
      </c>
      <c r="AD203" s="105">
        <f t="shared" si="136"/>
        <v>1216.01</v>
      </c>
      <c r="AE203" s="105">
        <f t="shared" si="137"/>
        <v>286.12</v>
      </c>
      <c r="AF203" s="102">
        <f t="shared" ref="AF203:AH204" si="147">+W203*12</f>
        <v>171672</v>
      </c>
      <c r="AG203" s="103">
        <f t="shared" si="147"/>
        <v>10980</v>
      </c>
      <c r="AH203" s="103">
        <f t="shared" si="147"/>
        <v>10032</v>
      </c>
      <c r="AI203" s="111"/>
      <c r="AJ203" s="103">
        <f t="shared" si="139"/>
        <v>0</v>
      </c>
      <c r="AK203" s="103">
        <f t="shared" si="140"/>
        <v>23843.333333333332</v>
      </c>
      <c r="AL203" s="103">
        <f t="shared" si="141"/>
        <v>2384.3333333333335</v>
      </c>
      <c r="AM203" s="111">
        <v>6828</v>
      </c>
      <c r="AN203" s="103">
        <f t="shared" ref="AN203:AQ204" si="148">+AB203*12</f>
        <v>30042.6</v>
      </c>
      <c r="AO203" s="103">
        <f t="shared" si="148"/>
        <v>5150.16</v>
      </c>
      <c r="AP203" s="103">
        <f t="shared" si="148"/>
        <v>14592.119999999999</v>
      </c>
      <c r="AQ203" s="103">
        <f t="shared" si="148"/>
        <v>3433.44</v>
      </c>
      <c r="AR203" s="103"/>
      <c r="AS203" s="103">
        <f t="shared" si="143"/>
        <v>2384.3333333333335</v>
      </c>
      <c r="AT203" s="111">
        <v>0</v>
      </c>
      <c r="AU203" s="111">
        <v>0</v>
      </c>
      <c r="AV203" s="111"/>
      <c r="AW203" s="111"/>
      <c r="AX203" s="106">
        <v>0</v>
      </c>
      <c r="AY203" s="106">
        <v>0</v>
      </c>
      <c r="AZ203" s="106">
        <v>0</v>
      </c>
      <c r="BA203" s="112">
        <v>0</v>
      </c>
      <c r="BB203" s="108">
        <f t="shared" si="144"/>
        <v>281342.32</v>
      </c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</row>
    <row r="204" spans="1:261" s="16" customFormat="1" ht="24" customHeight="1" x14ac:dyDescent="0.2">
      <c r="A204" s="27">
        <f t="shared" si="103"/>
        <v>192</v>
      </c>
      <c r="B204" s="29">
        <v>11</v>
      </c>
      <c r="C204" s="30" t="s">
        <v>57</v>
      </c>
      <c r="D204" s="31">
        <v>251</v>
      </c>
      <c r="E204" s="30">
        <v>372</v>
      </c>
      <c r="F204" s="32">
        <v>2</v>
      </c>
      <c r="G204" s="32"/>
      <c r="H204" s="141">
        <v>2296</v>
      </c>
      <c r="I204" s="33" t="s">
        <v>623</v>
      </c>
      <c r="J204" s="33" t="s">
        <v>624</v>
      </c>
      <c r="K204" s="27" t="s">
        <v>58</v>
      </c>
      <c r="L204" s="28">
        <v>44200</v>
      </c>
      <c r="M204" s="28" t="s">
        <v>522</v>
      </c>
      <c r="N204" s="26" t="s">
        <v>527</v>
      </c>
      <c r="O204" s="27">
        <v>6</v>
      </c>
      <c r="P204" s="27">
        <v>60</v>
      </c>
      <c r="Q204" s="27" t="s">
        <v>96</v>
      </c>
      <c r="R204" s="33" t="s">
        <v>114</v>
      </c>
      <c r="S204" s="27">
        <v>15</v>
      </c>
      <c r="T204" s="33" t="s">
        <v>528</v>
      </c>
      <c r="U204" s="27" t="s">
        <v>430</v>
      </c>
      <c r="V204" s="34" t="s">
        <v>431</v>
      </c>
      <c r="W204" s="110">
        <v>14306</v>
      </c>
      <c r="X204" s="111">
        <v>915</v>
      </c>
      <c r="Y204" s="111">
        <v>836</v>
      </c>
      <c r="Z204" s="111"/>
      <c r="AA204" s="104">
        <v>0</v>
      </c>
      <c r="AB204" s="105">
        <f t="shared" si="134"/>
        <v>2503.5499999999997</v>
      </c>
      <c r="AC204" s="105">
        <f t="shared" si="135"/>
        <v>429.18</v>
      </c>
      <c r="AD204" s="105">
        <f t="shared" si="136"/>
        <v>1216.01</v>
      </c>
      <c r="AE204" s="105">
        <f t="shared" si="137"/>
        <v>286.12</v>
      </c>
      <c r="AF204" s="102">
        <f t="shared" si="147"/>
        <v>171672</v>
      </c>
      <c r="AG204" s="103">
        <f t="shared" si="147"/>
        <v>10980</v>
      </c>
      <c r="AH204" s="103">
        <f t="shared" si="147"/>
        <v>10032</v>
      </c>
      <c r="AI204" s="111"/>
      <c r="AJ204" s="103">
        <f t="shared" si="139"/>
        <v>0</v>
      </c>
      <c r="AK204" s="103">
        <f t="shared" si="140"/>
        <v>23843.333333333332</v>
      </c>
      <c r="AL204" s="103">
        <f t="shared" si="141"/>
        <v>2384.3333333333335</v>
      </c>
      <c r="AM204" s="111">
        <v>6828</v>
      </c>
      <c r="AN204" s="103">
        <f t="shared" si="148"/>
        <v>30042.6</v>
      </c>
      <c r="AO204" s="103">
        <f t="shared" si="148"/>
        <v>5150.16</v>
      </c>
      <c r="AP204" s="103">
        <f t="shared" si="148"/>
        <v>14592.119999999999</v>
      </c>
      <c r="AQ204" s="103">
        <f t="shared" si="148"/>
        <v>3433.44</v>
      </c>
      <c r="AR204" s="103"/>
      <c r="AS204" s="103">
        <f t="shared" si="143"/>
        <v>2384.3333333333335</v>
      </c>
      <c r="AT204" s="111">
        <v>0</v>
      </c>
      <c r="AU204" s="111">
        <v>0</v>
      </c>
      <c r="AV204" s="111"/>
      <c r="AW204" s="111"/>
      <c r="AX204" s="106">
        <v>0</v>
      </c>
      <c r="AY204" s="106">
        <v>0</v>
      </c>
      <c r="AZ204" s="106">
        <v>0</v>
      </c>
      <c r="BA204" s="112">
        <v>0</v>
      </c>
      <c r="BB204" s="108">
        <f t="shared" si="144"/>
        <v>281342.32</v>
      </c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</row>
    <row r="205" spans="1:261" s="16" customFormat="1" ht="24" customHeight="1" x14ac:dyDescent="0.2">
      <c r="A205" s="27">
        <f t="shared" si="103"/>
        <v>193</v>
      </c>
      <c r="B205" s="29">
        <v>11</v>
      </c>
      <c r="C205" s="30" t="s">
        <v>57</v>
      </c>
      <c r="D205" s="31">
        <v>251</v>
      </c>
      <c r="E205" s="30">
        <v>372</v>
      </c>
      <c r="F205" s="32">
        <v>2</v>
      </c>
      <c r="G205" s="32"/>
      <c r="H205" s="141">
        <v>2275</v>
      </c>
      <c r="I205" s="33" t="s">
        <v>584</v>
      </c>
      <c r="J205" s="33" t="s">
        <v>585</v>
      </c>
      <c r="K205" s="27" t="s">
        <v>58</v>
      </c>
      <c r="L205" s="28">
        <v>44137</v>
      </c>
      <c r="M205" s="26" t="s">
        <v>687</v>
      </c>
      <c r="N205" s="26" t="s">
        <v>527</v>
      </c>
      <c r="O205" s="27">
        <v>6</v>
      </c>
      <c r="P205" s="27">
        <v>60</v>
      </c>
      <c r="Q205" s="27" t="s">
        <v>59</v>
      </c>
      <c r="R205" s="33" t="s">
        <v>114</v>
      </c>
      <c r="S205" s="27">
        <v>15</v>
      </c>
      <c r="T205" s="33" t="s">
        <v>528</v>
      </c>
      <c r="U205" s="27" t="s">
        <v>430</v>
      </c>
      <c r="V205" s="34" t="s">
        <v>431</v>
      </c>
      <c r="W205" s="110">
        <v>14306</v>
      </c>
      <c r="X205" s="111">
        <v>915</v>
      </c>
      <c r="Y205" s="111">
        <v>836</v>
      </c>
      <c r="Z205" s="111"/>
      <c r="AA205" s="104">
        <v>0</v>
      </c>
      <c r="AB205" s="105">
        <f t="shared" si="134"/>
        <v>2503.5499999999997</v>
      </c>
      <c r="AC205" s="105">
        <f t="shared" si="135"/>
        <v>429.18</v>
      </c>
      <c r="AD205" s="105">
        <f t="shared" si="136"/>
        <v>1216.01</v>
      </c>
      <c r="AE205" s="105">
        <f t="shared" si="137"/>
        <v>286.12</v>
      </c>
      <c r="AF205" s="102">
        <f t="shared" si="145"/>
        <v>171672</v>
      </c>
      <c r="AG205" s="103">
        <f t="shared" si="145"/>
        <v>10980</v>
      </c>
      <c r="AH205" s="103">
        <f t="shared" si="145"/>
        <v>10032</v>
      </c>
      <c r="AI205" s="111"/>
      <c r="AJ205" s="103">
        <f t="shared" si="139"/>
        <v>0</v>
      </c>
      <c r="AK205" s="103">
        <f t="shared" si="140"/>
        <v>23843.333333333332</v>
      </c>
      <c r="AL205" s="103">
        <f t="shared" si="141"/>
        <v>2384.3333333333335</v>
      </c>
      <c r="AM205" s="111">
        <v>8123</v>
      </c>
      <c r="AN205" s="103">
        <f t="shared" si="146"/>
        <v>30042.6</v>
      </c>
      <c r="AO205" s="103">
        <f t="shared" si="146"/>
        <v>5150.16</v>
      </c>
      <c r="AP205" s="103">
        <f t="shared" si="146"/>
        <v>14592.119999999999</v>
      </c>
      <c r="AQ205" s="103">
        <f t="shared" si="146"/>
        <v>3433.44</v>
      </c>
      <c r="AR205" s="103"/>
      <c r="AS205" s="103">
        <f t="shared" si="143"/>
        <v>2384.3333333333335</v>
      </c>
      <c r="AT205" s="111">
        <v>0</v>
      </c>
      <c r="AU205" s="111">
        <v>0</v>
      </c>
      <c r="AV205" s="111"/>
      <c r="AW205" s="111"/>
      <c r="AX205" s="106">
        <v>0</v>
      </c>
      <c r="AY205" s="106">
        <v>0</v>
      </c>
      <c r="AZ205" s="106">
        <v>0</v>
      </c>
      <c r="BA205" s="112">
        <v>0</v>
      </c>
      <c r="BB205" s="108">
        <f t="shared" si="144"/>
        <v>282637.32</v>
      </c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</row>
    <row r="206" spans="1:261" s="16" customFormat="1" ht="24" customHeight="1" x14ac:dyDescent="0.2">
      <c r="A206" s="27">
        <f t="shared" si="103"/>
        <v>194</v>
      </c>
      <c r="B206" s="29">
        <v>11</v>
      </c>
      <c r="C206" s="30" t="s">
        <v>57</v>
      </c>
      <c r="D206" s="31">
        <v>251</v>
      </c>
      <c r="E206" s="30">
        <v>372</v>
      </c>
      <c r="F206" s="32">
        <v>1</v>
      </c>
      <c r="G206" s="32"/>
      <c r="H206" s="141">
        <v>1631</v>
      </c>
      <c r="I206" s="33" t="s">
        <v>452</v>
      </c>
      <c r="J206" s="33" t="s">
        <v>453</v>
      </c>
      <c r="K206" s="27" t="s">
        <v>58</v>
      </c>
      <c r="L206" s="28">
        <v>37881</v>
      </c>
      <c r="M206" s="28" t="s">
        <v>522</v>
      </c>
      <c r="N206" s="26" t="s">
        <v>527</v>
      </c>
      <c r="O206" s="27">
        <v>2</v>
      </c>
      <c r="P206" s="27">
        <v>40</v>
      </c>
      <c r="Q206" s="27" t="s">
        <v>96</v>
      </c>
      <c r="R206" s="33" t="s">
        <v>114</v>
      </c>
      <c r="S206" s="27">
        <v>15</v>
      </c>
      <c r="T206" s="33" t="s">
        <v>530</v>
      </c>
      <c r="U206" s="27" t="s">
        <v>427</v>
      </c>
      <c r="V206" s="34" t="s">
        <v>431</v>
      </c>
      <c r="W206" s="110">
        <v>11929</v>
      </c>
      <c r="X206" s="111">
        <v>737</v>
      </c>
      <c r="Y206" s="111">
        <v>675</v>
      </c>
      <c r="Z206" s="111"/>
      <c r="AA206" s="104">
        <v>580</v>
      </c>
      <c r="AB206" s="105">
        <f t="shared" si="123"/>
        <v>2087.5749999999998</v>
      </c>
      <c r="AC206" s="105">
        <f t="shared" si="124"/>
        <v>357.87</v>
      </c>
      <c r="AD206" s="105">
        <f t="shared" si="101"/>
        <v>1013.965</v>
      </c>
      <c r="AE206" s="105">
        <f t="shared" si="102"/>
        <v>238.58</v>
      </c>
      <c r="AF206" s="102">
        <f t="shared" si="125"/>
        <v>143148</v>
      </c>
      <c r="AG206" s="103">
        <f t="shared" si="126"/>
        <v>8844</v>
      </c>
      <c r="AH206" s="103">
        <f t="shared" si="127"/>
        <v>8100</v>
      </c>
      <c r="AI206" s="111"/>
      <c r="AJ206" s="103">
        <f t="shared" si="128"/>
        <v>6960</v>
      </c>
      <c r="AK206" s="103">
        <f t="shared" si="129"/>
        <v>19881.666666666668</v>
      </c>
      <c r="AL206" s="103">
        <f t="shared" si="130"/>
        <v>1988.1666666666665</v>
      </c>
      <c r="AM206" s="111">
        <v>5639.5</v>
      </c>
      <c r="AN206" s="103">
        <f t="shared" si="131"/>
        <v>25050.899999999998</v>
      </c>
      <c r="AO206" s="103">
        <f t="shared" si="132"/>
        <v>4294.4400000000005</v>
      </c>
      <c r="AP206" s="103">
        <f t="shared" si="118"/>
        <v>12167.58</v>
      </c>
      <c r="AQ206" s="103">
        <f t="shared" si="119"/>
        <v>2862.96</v>
      </c>
      <c r="AR206" s="103"/>
      <c r="AS206" s="103">
        <f t="shared" si="120"/>
        <v>1988.1666666666665</v>
      </c>
      <c r="AT206" s="111">
        <v>0</v>
      </c>
      <c r="AU206" s="111">
        <v>0</v>
      </c>
      <c r="AV206" s="111"/>
      <c r="AW206" s="111"/>
      <c r="AX206" s="106">
        <v>0</v>
      </c>
      <c r="AY206" s="106">
        <v>0</v>
      </c>
      <c r="AZ206" s="106">
        <v>0</v>
      </c>
      <c r="BA206" s="112">
        <v>0</v>
      </c>
      <c r="BB206" s="108">
        <f t="shared" si="133"/>
        <v>240925.37999999995</v>
      </c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</row>
    <row r="207" spans="1:261" s="16" customFormat="1" ht="24" customHeight="1" x14ac:dyDescent="0.2">
      <c r="A207" s="27">
        <f t="shared" si="103"/>
        <v>195</v>
      </c>
      <c r="B207" s="29">
        <v>11</v>
      </c>
      <c r="C207" s="30" t="s">
        <v>57</v>
      </c>
      <c r="D207" s="31">
        <v>251</v>
      </c>
      <c r="E207" s="30">
        <v>372</v>
      </c>
      <c r="F207" s="32">
        <v>1</v>
      </c>
      <c r="G207" s="32"/>
      <c r="H207" s="141">
        <v>1837</v>
      </c>
      <c r="I207" s="33" t="s">
        <v>454</v>
      </c>
      <c r="J207" s="33" t="s">
        <v>455</v>
      </c>
      <c r="K207" s="27" t="s">
        <v>58</v>
      </c>
      <c r="L207" s="28">
        <v>39696</v>
      </c>
      <c r="M207" s="28" t="s">
        <v>522</v>
      </c>
      <c r="N207" s="26" t="s">
        <v>527</v>
      </c>
      <c r="O207" s="27">
        <v>2</v>
      </c>
      <c r="P207" s="27">
        <v>40</v>
      </c>
      <c r="Q207" s="27" t="s">
        <v>96</v>
      </c>
      <c r="R207" s="33" t="s">
        <v>114</v>
      </c>
      <c r="S207" s="27">
        <v>15</v>
      </c>
      <c r="T207" s="33" t="s">
        <v>530</v>
      </c>
      <c r="U207" s="27" t="s">
        <v>427</v>
      </c>
      <c r="V207" s="34" t="s">
        <v>431</v>
      </c>
      <c r="W207" s="110">
        <v>11929</v>
      </c>
      <c r="X207" s="111">
        <v>737</v>
      </c>
      <c r="Y207" s="111">
        <v>675</v>
      </c>
      <c r="Z207" s="111"/>
      <c r="AA207" s="104">
        <v>435</v>
      </c>
      <c r="AB207" s="105">
        <f t="shared" si="123"/>
        <v>2087.5749999999998</v>
      </c>
      <c r="AC207" s="105">
        <f t="shared" si="124"/>
        <v>357.87</v>
      </c>
      <c r="AD207" s="105">
        <f t="shared" si="101"/>
        <v>1013.965</v>
      </c>
      <c r="AE207" s="105">
        <f t="shared" si="102"/>
        <v>238.58</v>
      </c>
      <c r="AF207" s="102">
        <f t="shared" si="125"/>
        <v>143148</v>
      </c>
      <c r="AG207" s="103">
        <f t="shared" si="126"/>
        <v>8844</v>
      </c>
      <c r="AH207" s="103">
        <f t="shared" si="127"/>
        <v>8100</v>
      </c>
      <c r="AI207" s="111"/>
      <c r="AJ207" s="103">
        <f t="shared" si="128"/>
        <v>5220</v>
      </c>
      <c r="AK207" s="103">
        <f t="shared" si="129"/>
        <v>19881.666666666668</v>
      </c>
      <c r="AL207" s="103">
        <f t="shared" si="130"/>
        <v>1988.1666666666665</v>
      </c>
      <c r="AM207" s="111">
        <v>5639.5</v>
      </c>
      <c r="AN207" s="103">
        <f t="shared" si="131"/>
        <v>25050.899999999998</v>
      </c>
      <c r="AO207" s="103">
        <f t="shared" si="132"/>
        <v>4294.4400000000005</v>
      </c>
      <c r="AP207" s="103">
        <f t="shared" si="118"/>
        <v>12167.58</v>
      </c>
      <c r="AQ207" s="103">
        <f t="shared" si="119"/>
        <v>2862.96</v>
      </c>
      <c r="AR207" s="103"/>
      <c r="AS207" s="103">
        <f t="shared" si="120"/>
        <v>1988.1666666666665</v>
      </c>
      <c r="AT207" s="111">
        <v>0</v>
      </c>
      <c r="AU207" s="111">
        <v>0</v>
      </c>
      <c r="AV207" s="111"/>
      <c r="AW207" s="111"/>
      <c r="AX207" s="106">
        <v>0</v>
      </c>
      <c r="AY207" s="106">
        <v>0</v>
      </c>
      <c r="AZ207" s="106">
        <v>0</v>
      </c>
      <c r="BA207" s="112">
        <v>0</v>
      </c>
      <c r="BB207" s="108">
        <f t="shared" si="133"/>
        <v>239185.37999999995</v>
      </c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</row>
    <row r="208" spans="1:261" s="16" customFormat="1" ht="24" customHeight="1" x14ac:dyDescent="0.2">
      <c r="A208" s="27">
        <f t="shared" ref="A208:A244" si="149">+A207+1</f>
        <v>196</v>
      </c>
      <c r="B208" s="29">
        <v>11</v>
      </c>
      <c r="C208" s="30" t="s">
        <v>57</v>
      </c>
      <c r="D208" s="31">
        <v>251</v>
      </c>
      <c r="E208" s="30">
        <v>372</v>
      </c>
      <c r="F208" s="32">
        <v>1</v>
      </c>
      <c r="G208" s="32"/>
      <c r="H208" s="141">
        <v>1921</v>
      </c>
      <c r="I208" s="33" t="s">
        <v>456</v>
      </c>
      <c r="J208" s="33" t="s">
        <v>457</v>
      </c>
      <c r="K208" s="27" t="s">
        <v>58</v>
      </c>
      <c r="L208" s="28">
        <v>40729</v>
      </c>
      <c r="M208" s="28" t="s">
        <v>522</v>
      </c>
      <c r="N208" s="26" t="s">
        <v>527</v>
      </c>
      <c r="O208" s="27">
        <v>2</v>
      </c>
      <c r="P208" s="27">
        <v>40</v>
      </c>
      <c r="Q208" s="27" t="s">
        <v>96</v>
      </c>
      <c r="R208" s="33" t="s">
        <v>114</v>
      </c>
      <c r="S208" s="27">
        <v>15</v>
      </c>
      <c r="T208" s="33" t="s">
        <v>530</v>
      </c>
      <c r="U208" s="27" t="s">
        <v>427</v>
      </c>
      <c r="V208" s="34" t="s">
        <v>431</v>
      </c>
      <c r="W208" s="110">
        <v>11929</v>
      </c>
      <c r="X208" s="111">
        <v>737</v>
      </c>
      <c r="Y208" s="111">
        <v>675</v>
      </c>
      <c r="Z208" s="111"/>
      <c r="AA208" s="104">
        <v>435</v>
      </c>
      <c r="AB208" s="105">
        <f t="shared" si="123"/>
        <v>2087.5749999999998</v>
      </c>
      <c r="AC208" s="105">
        <f t="shared" si="124"/>
        <v>357.87</v>
      </c>
      <c r="AD208" s="105">
        <f t="shared" si="101"/>
        <v>1013.965</v>
      </c>
      <c r="AE208" s="105">
        <f t="shared" si="102"/>
        <v>238.58</v>
      </c>
      <c r="AF208" s="102">
        <f t="shared" si="125"/>
        <v>143148</v>
      </c>
      <c r="AG208" s="103">
        <f t="shared" si="126"/>
        <v>8844</v>
      </c>
      <c r="AH208" s="103">
        <f t="shared" si="127"/>
        <v>8100</v>
      </c>
      <c r="AI208" s="111"/>
      <c r="AJ208" s="103">
        <f t="shared" si="128"/>
        <v>5220</v>
      </c>
      <c r="AK208" s="103">
        <f t="shared" si="129"/>
        <v>19881.666666666668</v>
      </c>
      <c r="AL208" s="103">
        <f t="shared" si="130"/>
        <v>1988.1666666666665</v>
      </c>
      <c r="AM208" s="111">
        <v>5639.5</v>
      </c>
      <c r="AN208" s="103">
        <f t="shared" si="131"/>
        <v>25050.899999999998</v>
      </c>
      <c r="AO208" s="103">
        <f t="shared" si="132"/>
        <v>4294.4400000000005</v>
      </c>
      <c r="AP208" s="103">
        <f t="shared" si="118"/>
        <v>12167.58</v>
      </c>
      <c r="AQ208" s="103">
        <f t="shared" si="119"/>
        <v>2862.96</v>
      </c>
      <c r="AR208" s="103"/>
      <c r="AS208" s="103">
        <f t="shared" si="120"/>
        <v>1988.1666666666665</v>
      </c>
      <c r="AT208" s="111">
        <v>0</v>
      </c>
      <c r="AU208" s="111">
        <v>0</v>
      </c>
      <c r="AV208" s="111"/>
      <c r="AW208" s="111"/>
      <c r="AX208" s="106">
        <v>0</v>
      </c>
      <c r="AY208" s="106">
        <v>0</v>
      </c>
      <c r="AZ208" s="106">
        <v>0</v>
      </c>
      <c r="BA208" s="112">
        <v>0</v>
      </c>
      <c r="BB208" s="108">
        <f t="shared" si="133"/>
        <v>239185.37999999995</v>
      </c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</row>
    <row r="209" spans="1:261" s="16" customFormat="1" ht="24" customHeight="1" x14ac:dyDescent="0.2">
      <c r="A209" s="27">
        <f t="shared" si="149"/>
        <v>197</v>
      </c>
      <c r="B209" s="29">
        <v>11</v>
      </c>
      <c r="C209" s="30" t="s">
        <v>57</v>
      </c>
      <c r="D209" s="31">
        <v>251</v>
      </c>
      <c r="E209" s="30">
        <v>374</v>
      </c>
      <c r="F209" s="32">
        <v>1</v>
      </c>
      <c r="G209" s="32"/>
      <c r="H209" s="141">
        <v>1947</v>
      </c>
      <c r="I209" s="33" t="s">
        <v>458</v>
      </c>
      <c r="J209" s="33" t="s">
        <v>459</v>
      </c>
      <c r="K209" s="27" t="s">
        <v>58</v>
      </c>
      <c r="L209" s="28">
        <v>41001</v>
      </c>
      <c r="M209" s="28" t="s">
        <v>522</v>
      </c>
      <c r="N209" s="26" t="s">
        <v>527</v>
      </c>
      <c r="O209" s="27">
        <v>2</v>
      </c>
      <c r="P209" s="27">
        <v>40</v>
      </c>
      <c r="Q209" s="27" t="s">
        <v>96</v>
      </c>
      <c r="R209" s="33" t="s">
        <v>114</v>
      </c>
      <c r="S209" s="27">
        <v>11</v>
      </c>
      <c r="T209" s="33" t="s">
        <v>530</v>
      </c>
      <c r="U209" s="27" t="s">
        <v>460</v>
      </c>
      <c r="V209" s="34" t="s">
        <v>431</v>
      </c>
      <c r="W209" s="110">
        <v>11929</v>
      </c>
      <c r="X209" s="111">
        <v>737</v>
      </c>
      <c r="Y209" s="111">
        <v>675</v>
      </c>
      <c r="Z209" s="111"/>
      <c r="AA209" s="104">
        <v>290</v>
      </c>
      <c r="AB209" s="105">
        <f t="shared" si="123"/>
        <v>2087.5749999999998</v>
      </c>
      <c r="AC209" s="105">
        <f t="shared" si="124"/>
        <v>357.87</v>
      </c>
      <c r="AD209" s="105">
        <f t="shared" si="101"/>
        <v>1013.965</v>
      </c>
      <c r="AE209" s="105">
        <f t="shared" si="102"/>
        <v>238.58</v>
      </c>
      <c r="AF209" s="102">
        <f t="shared" si="125"/>
        <v>143148</v>
      </c>
      <c r="AG209" s="103">
        <f t="shared" si="126"/>
        <v>8844</v>
      </c>
      <c r="AH209" s="103">
        <f t="shared" si="127"/>
        <v>8100</v>
      </c>
      <c r="AI209" s="111"/>
      <c r="AJ209" s="103">
        <f t="shared" si="128"/>
        <v>3480</v>
      </c>
      <c r="AK209" s="103">
        <f t="shared" si="129"/>
        <v>19881.666666666668</v>
      </c>
      <c r="AL209" s="103">
        <f t="shared" si="130"/>
        <v>1988.1666666666665</v>
      </c>
      <c r="AM209" s="135">
        <v>5639.5</v>
      </c>
      <c r="AN209" s="103">
        <f t="shared" si="131"/>
        <v>25050.899999999998</v>
      </c>
      <c r="AO209" s="103">
        <f t="shared" si="132"/>
        <v>4294.4400000000005</v>
      </c>
      <c r="AP209" s="103">
        <f t="shared" si="118"/>
        <v>12167.58</v>
      </c>
      <c r="AQ209" s="103">
        <f t="shared" si="119"/>
        <v>2862.96</v>
      </c>
      <c r="AR209" s="103"/>
      <c r="AS209" s="103">
        <f t="shared" si="120"/>
        <v>1988.1666666666665</v>
      </c>
      <c r="AT209" s="111">
        <v>0</v>
      </c>
      <c r="AU209" s="111">
        <v>0</v>
      </c>
      <c r="AV209" s="111"/>
      <c r="AW209" s="111"/>
      <c r="AX209" s="106">
        <v>0</v>
      </c>
      <c r="AY209" s="106">
        <v>0</v>
      </c>
      <c r="AZ209" s="106">
        <v>0</v>
      </c>
      <c r="BA209" s="112">
        <v>0</v>
      </c>
      <c r="BB209" s="108">
        <f t="shared" si="133"/>
        <v>237445.37999999995</v>
      </c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</row>
    <row r="210" spans="1:261" s="16" customFormat="1" ht="24" customHeight="1" x14ac:dyDescent="0.2">
      <c r="A210" s="27">
        <f t="shared" si="149"/>
        <v>198</v>
      </c>
      <c r="B210" s="29">
        <v>11</v>
      </c>
      <c r="C210" s="30" t="s">
        <v>57</v>
      </c>
      <c r="D210" s="31">
        <v>251</v>
      </c>
      <c r="E210" s="30">
        <v>374</v>
      </c>
      <c r="F210" s="32">
        <v>2</v>
      </c>
      <c r="G210" s="32"/>
      <c r="H210" s="141">
        <v>1985</v>
      </c>
      <c r="I210" s="33" t="s">
        <v>463</v>
      </c>
      <c r="J210" s="33" t="s">
        <v>464</v>
      </c>
      <c r="K210" s="27" t="s">
        <v>58</v>
      </c>
      <c r="L210" s="28">
        <v>41415</v>
      </c>
      <c r="M210" s="28" t="s">
        <v>522</v>
      </c>
      <c r="N210" s="26" t="s">
        <v>527</v>
      </c>
      <c r="O210" s="27">
        <v>13</v>
      </c>
      <c r="P210" s="27">
        <v>36</v>
      </c>
      <c r="Q210" s="27" t="s">
        <v>59</v>
      </c>
      <c r="R210" s="33" t="s">
        <v>114</v>
      </c>
      <c r="S210" s="27">
        <v>11</v>
      </c>
      <c r="T210" s="33" t="s">
        <v>530</v>
      </c>
      <c r="U210" s="27" t="s">
        <v>465</v>
      </c>
      <c r="V210" s="34" t="s">
        <v>352</v>
      </c>
      <c r="W210" s="110">
        <v>13795</v>
      </c>
      <c r="X210" s="111">
        <v>941</v>
      </c>
      <c r="Y210" s="111">
        <v>797</v>
      </c>
      <c r="Z210" s="111"/>
      <c r="AA210" s="104">
        <v>290</v>
      </c>
      <c r="AB210" s="105">
        <f t="shared" si="123"/>
        <v>2414.125</v>
      </c>
      <c r="AC210" s="105">
        <f t="shared" si="124"/>
        <v>413.84999999999997</v>
      </c>
      <c r="AD210" s="105">
        <f t="shared" ref="AD210:AD244" si="150">+W210*8.5%</f>
        <v>1172.575</v>
      </c>
      <c r="AE210" s="105">
        <f t="shared" ref="AE210:AE242" si="151">+W210*2%</f>
        <v>275.90000000000003</v>
      </c>
      <c r="AF210" s="102">
        <f t="shared" si="125"/>
        <v>165540</v>
      </c>
      <c r="AG210" s="103">
        <f t="shared" si="126"/>
        <v>11292</v>
      </c>
      <c r="AH210" s="103">
        <f t="shared" si="127"/>
        <v>9564</v>
      </c>
      <c r="AI210" s="111"/>
      <c r="AJ210" s="103">
        <f t="shared" si="128"/>
        <v>3480</v>
      </c>
      <c r="AK210" s="103">
        <f t="shared" si="129"/>
        <v>22991.666666666664</v>
      </c>
      <c r="AL210" s="103">
        <f t="shared" si="130"/>
        <v>2299.1666666666665</v>
      </c>
      <c r="AM210" s="135">
        <v>8123</v>
      </c>
      <c r="AN210" s="103">
        <f t="shared" si="131"/>
        <v>28969.5</v>
      </c>
      <c r="AO210" s="103">
        <f t="shared" si="132"/>
        <v>4966.2</v>
      </c>
      <c r="AP210" s="103">
        <f t="shared" si="118"/>
        <v>14070.900000000001</v>
      </c>
      <c r="AQ210" s="103">
        <f t="shared" si="119"/>
        <v>3310.8</v>
      </c>
      <c r="AR210" s="103"/>
      <c r="AS210" s="103">
        <f t="shared" si="120"/>
        <v>2299.1666666666665</v>
      </c>
      <c r="AT210" s="111">
        <v>0</v>
      </c>
      <c r="AU210" s="111">
        <v>0</v>
      </c>
      <c r="AV210" s="111"/>
      <c r="AW210" s="111"/>
      <c r="AX210" s="106">
        <v>0</v>
      </c>
      <c r="AY210" s="106">
        <v>0</v>
      </c>
      <c r="AZ210" s="106">
        <v>0</v>
      </c>
      <c r="BA210" s="112">
        <v>0</v>
      </c>
      <c r="BB210" s="108">
        <f t="shared" si="133"/>
        <v>276906.40000000002</v>
      </c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</row>
    <row r="211" spans="1:261" s="16" customFormat="1" ht="24" customHeight="1" x14ac:dyDescent="0.2">
      <c r="A211" s="27">
        <f t="shared" si="149"/>
        <v>199</v>
      </c>
      <c r="B211" s="29">
        <v>11</v>
      </c>
      <c r="C211" s="30" t="s">
        <v>57</v>
      </c>
      <c r="D211" s="31">
        <v>251</v>
      </c>
      <c r="E211" s="30">
        <v>374</v>
      </c>
      <c r="F211" s="32">
        <v>2</v>
      </c>
      <c r="G211" s="32"/>
      <c r="H211" s="141">
        <v>1957</v>
      </c>
      <c r="I211" s="33" t="s">
        <v>510</v>
      </c>
      <c r="J211" s="33" t="s">
        <v>511</v>
      </c>
      <c r="K211" s="27" t="s">
        <v>58</v>
      </c>
      <c r="L211" s="28">
        <v>41092</v>
      </c>
      <c r="M211" s="28" t="s">
        <v>522</v>
      </c>
      <c r="N211" s="26" t="s">
        <v>527</v>
      </c>
      <c r="O211" s="27">
        <v>10</v>
      </c>
      <c r="P211" s="27">
        <v>40</v>
      </c>
      <c r="Q211" s="27" t="s">
        <v>59</v>
      </c>
      <c r="R211" s="33" t="s">
        <v>114</v>
      </c>
      <c r="S211" s="27">
        <v>11</v>
      </c>
      <c r="T211" s="33" t="s">
        <v>528</v>
      </c>
      <c r="U211" s="27" t="s">
        <v>466</v>
      </c>
      <c r="V211" s="34" t="s">
        <v>352</v>
      </c>
      <c r="W211" s="110">
        <v>15255</v>
      </c>
      <c r="X211" s="111">
        <v>1046</v>
      </c>
      <c r="Y211" s="111">
        <v>886</v>
      </c>
      <c r="Z211" s="111"/>
      <c r="AA211" s="104">
        <v>0</v>
      </c>
      <c r="AB211" s="105">
        <f t="shared" si="123"/>
        <v>2669.625</v>
      </c>
      <c r="AC211" s="105">
        <f t="shared" si="124"/>
        <v>457.65</v>
      </c>
      <c r="AD211" s="105">
        <f t="shared" si="150"/>
        <v>1296.6750000000002</v>
      </c>
      <c r="AE211" s="105">
        <f t="shared" si="151"/>
        <v>305.10000000000002</v>
      </c>
      <c r="AF211" s="102">
        <f t="shared" si="125"/>
        <v>183060</v>
      </c>
      <c r="AG211" s="103">
        <f t="shared" si="126"/>
        <v>12552</v>
      </c>
      <c r="AH211" s="103">
        <f t="shared" si="127"/>
        <v>10632</v>
      </c>
      <c r="AI211" s="111"/>
      <c r="AJ211" s="103">
        <f t="shared" si="128"/>
        <v>0</v>
      </c>
      <c r="AK211" s="103">
        <f t="shared" si="129"/>
        <v>25425</v>
      </c>
      <c r="AL211" s="103">
        <f t="shared" si="130"/>
        <v>2542.5</v>
      </c>
      <c r="AM211" s="111">
        <v>7143.5</v>
      </c>
      <c r="AN211" s="103">
        <f t="shared" si="131"/>
        <v>32035.5</v>
      </c>
      <c r="AO211" s="103">
        <f t="shared" si="132"/>
        <v>5491.7999999999993</v>
      </c>
      <c r="AP211" s="103">
        <f t="shared" si="118"/>
        <v>15560.100000000002</v>
      </c>
      <c r="AQ211" s="103">
        <f t="shared" si="119"/>
        <v>3661.2000000000003</v>
      </c>
      <c r="AR211" s="103"/>
      <c r="AS211" s="103">
        <f t="shared" si="120"/>
        <v>2542.5</v>
      </c>
      <c r="AT211" s="111">
        <v>0</v>
      </c>
      <c r="AU211" s="111">
        <v>0</v>
      </c>
      <c r="AV211" s="111"/>
      <c r="AW211" s="111"/>
      <c r="AX211" s="106">
        <v>0</v>
      </c>
      <c r="AY211" s="106">
        <v>0</v>
      </c>
      <c r="AZ211" s="106">
        <v>0</v>
      </c>
      <c r="BA211" s="112">
        <v>0</v>
      </c>
      <c r="BB211" s="108">
        <f t="shared" si="133"/>
        <v>300646.09999999998</v>
      </c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</row>
    <row r="212" spans="1:261" s="16" customFormat="1" ht="24" customHeight="1" x14ac:dyDescent="0.2">
      <c r="A212" s="27">
        <f t="shared" si="149"/>
        <v>200</v>
      </c>
      <c r="B212" s="29">
        <v>11</v>
      </c>
      <c r="C212" s="30" t="s">
        <v>57</v>
      </c>
      <c r="D212" s="31">
        <v>251</v>
      </c>
      <c r="E212" s="30">
        <v>374</v>
      </c>
      <c r="F212" s="32">
        <v>2</v>
      </c>
      <c r="G212" s="32"/>
      <c r="H212" s="141">
        <v>2081</v>
      </c>
      <c r="I212" s="33" t="s">
        <v>467</v>
      </c>
      <c r="J212" s="33" t="s">
        <v>468</v>
      </c>
      <c r="K212" s="27" t="s">
        <v>68</v>
      </c>
      <c r="L212" s="28">
        <v>42319</v>
      </c>
      <c r="M212" s="28" t="s">
        <v>522</v>
      </c>
      <c r="N212" s="26" t="s">
        <v>527</v>
      </c>
      <c r="O212" s="27">
        <v>9</v>
      </c>
      <c r="P212" s="27">
        <v>40</v>
      </c>
      <c r="Q212" s="27" t="s">
        <v>59</v>
      </c>
      <c r="R212" s="33" t="s">
        <v>114</v>
      </c>
      <c r="S212" s="27">
        <v>11</v>
      </c>
      <c r="T212" s="33" t="s">
        <v>528</v>
      </c>
      <c r="U212" s="27" t="s">
        <v>466</v>
      </c>
      <c r="V212" s="34" t="s">
        <v>352</v>
      </c>
      <c r="W212" s="110">
        <v>14887</v>
      </c>
      <c r="X212" s="111">
        <v>957</v>
      </c>
      <c r="Y212" s="111">
        <v>881</v>
      </c>
      <c r="Z212" s="111"/>
      <c r="AA212" s="104">
        <v>290</v>
      </c>
      <c r="AB212" s="105">
        <f t="shared" si="123"/>
        <v>2605.2249999999999</v>
      </c>
      <c r="AC212" s="105">
        <f t="shared" si="124"/>
        <v>446.60999999999996</v>
      </c>
      <c r="AD212" s="105">
        <f t="shared" si="150"/>
        <v>1265.395</v>
      </c>
      <c r="AE212" s="105">
        <f t="shared" si="151"/>
        <v>297.74</v>
      </c>
      <c r="AF212" s="102">
        <f t="shared" si="125"/>
        <v>178644</v>
      </c>
      <c r="AG212" s="103">
        <f t="shared" si="126"/>
        <v>11484</v>
      </c>
      <c r="AH212" s="103">
        <f t="shared" si="127"/>
        <v>10572</v>
      </c>
      <c r="AI212" s="111"/>
      <c r="AJ212" s="103">
        <f t="shared" si="128"/>
        <v>3480</v>
      </c>
      <c r="AK212" s="103">
        <f t="shared" si="129"/>
        <v>24811.666666666668</v>
      </c>
      <c r="AL212" s="103">
        <f t="shared" si="130"/>
        <v>2481.166666666667</v>
      </c>
      <c r="AM212" s="111">
        <v>6828</v>
      </c>
      <c r="AN212" s="103">
        <f t="shared" si="131"/>
        <v>31262.699999999997</v>
      </c>
      <c r="AO212" s="103">
        <f t="shared" si="132"/>
        <v>5359.32</v>
      </c>
      <c r="AP212" s="103">
        <f t="shared" ref="AP212:AP236" si="152">+AD212*12</f>
        <v>15184.74</v>
      </c>
      <c r="AQ212" s="103">
        <f t="shared" ref="AQ212:AQ236" si="153">+AE212*12</f>
        <v>3572.88</v>
      </c>
      <c r="AR212" s="103"/>
      <c r="AS212" s="103">
        <f t="shared" ref="AS212:AS236" si="154">+W212/30*5</f>
        <v>2481.166666666667</v>
      </c>
      <c r="AT212" s="111">
        <v>0</v>
      </c>
      <c r="AU212" s="111">
        <v>0</v>
      </c>
      <c r="AV212" s="111"/>
      <c r="AW212" s="111"/>
      <c r="AX212" s="106">
        <v>0</v>
      </c>
      <c r="AY212" s="106">
        <v>0</v>
      </c>
      <c r="AZ212" s="106">
        <v>0</v>
      </c>
      <c r="BA212" s="112">
        <v>0</v>
      </c>
      <c r="BB212" s="108">
        <f t="shared" si="133"/>
        <v>296161.64</v>
      </c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</row>
    <row r="213" spans="1:261" s="16" customFormat="1" ht="24" customHeight="1" x14ac:dyDescent="0.2">
      <c r="A213" s="27">
        <f t="shared" si="149"/>
        <v>201</v>
      </c>
      <c r="B213" s="29">
        <v>11</v>
      </c>
      <c r="C213" s="30" t="s">
        <v>57</v>
      </c>
      <c r="D213" s="31">
        <v>251</v>
      </c>
      <c r="E213" s="30">
        <v>372</v>
      </c>
      <c r="F213" s="32">
        <v>2</v>
      </c>
      <c r="G213" s="32"/>
      <c r="H213" s="141">
        <v>1496</v>
      </c>
      <c r="I213" s="33" t="s">
        <v>469</v>
      </c>
      <c r="J213" s="33" t="s">
        <v>470</v>
      </c>
      <c r="K213" s="27" t="s">
        <v>58</v>
      </c>
      <c r="L213" s="28">
        <v>36770</v>
      </c>
      <c r="M213" s="28" t="s">
        <v>522</v>
      </c>
      <c r="N213" s="26" t="s">
        <v>527</v>
      </c>
      <c r="O213" s="27">
        <v>6</v>
      </c>
      <c r="P213" s="27">
        <v>60</v>
      </c>
      <c r="Q213" s="27" t="s">
        <v>96</v>
      </c>
      <c r="R213" s="33" t="s">
        <v>114</v>
      </c>
      <c r="S213" s="27">
        <v>15</v>
      </c>
      <c r="T213" s="33" t="s">
        <v>528</v>
      </c>
      <c r="U213" s="27" t="s">
        <v>430</v>
      </c>
      <c r="V213" s="34" t="s">
        <v>471</v>
      </c>
      <c r="W213" s="110">
        <v>14306</v>
      </c>
      <c r="X213" s="111">
        <v>915</v>
      </c>
      <c r="Y213" s="111">
        <v>836</v>
      </c>
      <c r="Z213" s="111"/>
      <c r="AA213" s="104">
        <v>580</v>
      </c>
      <c r="AB213" s="105">
        <f t="shared" si="123"/>
        <v>2503.5499999999997</v>
      </c>
      <c r="AC213" s="105">
        <f t="shared" si="124"/>
        <v>429.18</v>
      </c>
      <c r="AD213" s="105">
        <f t="shared" si="150"/>
        <v>1216.01</v>
      </c>
      <c r="AE213" s="105">
        <f t="shared" si="151"/>
        <v>286.12</v>
      </c>
      <c r="AF213" s="102">
        <f t="shared" si="125"/>
        <v>171672</v>
      </c>
      <c r="AG213" s="103">
        <f t="shared" si="126"/>
        <v>10980</v>
      </c>
      <c r="AH213" s="103">
        <f t="shared" si="127"/>
        <v>10032</v>
      </c>
      <c r="AI213" s="111"/>
      <c r="AJ213" s="103">
        <f t="shared" si="128"/>
        <v>6960</v>
      </c>
      <c r="AK213" s="103">
        <f t="shared" si="129"/>
        <v>23843.333333333332</v>
      </c>
      <c r="AL213" s="103">
        <f t="shared" si="130"/>
        <v>2384.3333333333335</v>
      </c>
      <c r="AM213" s="111">
        <v>6828</v>
      </c>
      <c r="AN213" s="103">
        <f t="shared" si="131"/>
        <v>30042.6</v>
      </c>
      <c r="AO213" s="103">
        <f t="shared" si="132"/>
        <v>5150.16</v>
      </c>
      <c r="AP213" s="103">
        <f t="shared" si="152"/>
        <v>14592.119999999999</v>
      </c>
      <c r="AQ213" s="103">
        <f t="shared" si="153"/>
        <v>3433.44</v>
      </c>
      <c r="AR213" s="103"/>
      <c r="AS213" s="103">
        <f t="shared" si="154"/>
        <v>2384.3333333333335</v>
      </c>
      <c r="AT213" s="111">
        <v>0</v>
      </c>
      <c r="AU213" s="111">
        <v>0</v>
      </c>
      <c r="AV213" s="111"/>
      <c r="AW213" s="111"/>
      <c r="AX213" s="106">
        <v>0</v>
      </c>
      <c r="AY213" s="106">
        <v>0</v>
      </c>
      <c r="AZ213" s="106">
        <v>0</v>
      </c>
      <c r="BA213" s="112">
        <v>0</v>
      </c>
      <c r="BB213" s="108">
        <f t="shared" si="133"/>
        <v>288302.31999999995</v>
      </c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</row>
    <row r="214" spans="1:261" s="16" customFormat="1" ht="24" customHeight="1" x14ac:dyDescent="0.2">
      <c r="A214" s="27">
        <f t="shared" si="149"/>
        <v>202</v>
      </c>
      <c r="B214" s="29">
        <v>11</v>
      </c>
      <c r="C214" s="30" t="s">
        <v>57</v>
      </c>
      <c r="D214" s="31">
        <v>251</v>
      </c>
      <c r="E214" s="30">
        <v>372</v>
      </c>
      <c r="F214" s="32">
        <v>2</v>
      </c>
      <c r="G214" s="32"/>
      <c r="H214" s="141">
        <v>1708</v>
      </c>
      <c r="I214" s="33" t="s">
        <v>472</v>
      </c>
      <c r="J214" s="33" t="s">
        <v>473</v>
      </c>
      <c r="K214" s="27" t="s">
        <v>58</v>
      </c>
      <c r="L214" s="28">
        <v>38597</v>
      </c>
      <c r="M214" s="28" t="s">
        <v>522</v>
      </c>
      <c r="N214" s="26" t="s">
        <v>527</v>
      </c>
      <c r="O214" s="27">
        <v>6</v>
      </c>
      <c r="P214" s="27">
        <v>60</v>
      </c>
      <c r="Q214" s="27" t="s">
        <v>96</v>
      </c>
      <c r="R214" s="33" t="s">
        <v>114</v>
      </c>
      <c r="S214" s="27">
        <v>15</v>
      </c>
      <c r="T214" s="33" t="s">
        <v>528</v>
      </c>
      <c r="U214" s="27" t="s">
        <v>430</v>
      </c>
      <c r="V214" s="34" t="s">
        <v>471</v>
      </c>
      <c r="W214" s="110">
        <v>14306</v>
      </c>
      <c r="X214" s="111">
        <v>915</v>
      </c>
      <c r="Y214" s="111">
        <v>836</v>
      </c>
      <c r="Z214" s="111"/>
      <c r="AA214" s="104">
        <v>435</v>
      </c>
      <c r="AB214" s="105">
        <f t="shared" si="123"/>
        <v>2503.5499999999997</v>
      </c>
      <c r="AC214" s="105">
        <f t="shared" si="124"/>
        <v>429.18</v>
      </c>
      <c r="AD214" s="105">
        <f t="shared" si="150"/>
        <v>1216.01</v>
      </c>
      <c r="AE214" s="105">
        <f t="shared" si="151"/>
        <v>286.12</v>
      </c>
      <c r="AF214" s="102">
        <f t="shared" si="125"/>
        <v>171672</v>
      </c>
      <c r="AG214" s="103">
        <f t="shared" si="126"/>
        <v>10980</v>
      </c>
      <c r="AH214" s="103">
        <f t="shared" si="127"/>
        <v>10032</v>
      </c>
      <c r="AI214" s="111"/>
      <c r="AJ214" s="103">
        <f t="shared" si="128"/>
        <v>5220</v>
      </c>
      <c r="AK214" s="103">
        <f t="shared" si="129"/>
        <v>23843.333333333332</v>
      </c>
      <c r="AL214" s="103">
        <f t="shared" si="130"/>
        <v>2384.3333333333335</v>
      </c>
      <c r="AM214" s="111">
        <v>6828</v>
      </c>
      <c r="AN214" s="103">
        <f t="shared" si="131"/>
        <v>30042.6</v>
      </c>
      <c r="AO214" s="103">
        <f t="shared" si="132"/>
        <v>5150.16</v>
      </c>
      <c r="AP214" s="103">
        <f t="shared" si="152"/>
        <v>14592.119999999999</v>
      </c>
      <c r="AQ214" s="103">
        <f t="shared" si="153"/>
        <v>3433.44</v>
      </c>
      <c r="AR214" s="103"/>
      <c r="AS214" s="103">
        <f t="shared" si="154"/>
        <v>2384.3333333333335</v>
      </c>
      <c r="AT214" s="111">
        <v>0</v>
      </c>
      <c r="AU214" s="111">
        <v>0</v>
      </c>
      <c r="AV214" s="111"/>
      <c r="AW214" s="111"/>
      <c r="AX214" s="106">
        <v>0</v>
      </c>
      <c r="AY214" s="106">
        <v>0</v>
      </c>
      <c r="AZ214" s="106">
        <v>0</v>
      </c>
      <c r="BA214" s="112">
        <v>0</v>
      </c>
      <c r="BB214" s="108">
        <f t="shared" si="133"/>
        <v>286562.32</v>
      </c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</row>
    <row r="215" spans="1:261" s="16" customFormat="1" ht="24" customHeight="1" x14ac:dyDescent="0.2">
      <c r="A215" s="27">
        <f t="shared" si="149"/>
        <v>203</v>
      </c>
      <c r="B215" s="29">
        <v>11</v>
      </c>
      <c r="C215" s="30" t="s">
        <v>57</v>
      </c>
      <c r="D215" s="31">
        <v>251</v>
      </c>
      <c r="E215" s="30">
        <v>372</v>
      </c>
      <c r="F215" s="32">
        <v>2</v>
      </c>
      <c r="G215" s="32"/>
      <c r="H215" s="141">
        <v>1927</v>
      </c>
      <c r="I215" s="33" t="s">
        <v>474</v>
      </c>
      <c r="J215" s="33" t="s">
        <v>475</v>
      </c>
      <c r="K215" s="27" t="s">
        <v>58</v>
      </c>
      <c r="L215" s="28">
        <v>40778</v>
      </c>
      <c r="M215" s="28" t="s">
        <v>522</v>
      </c>
      <c r="N215" s="26" t="s">
        <v>527</v>
      </c>
      <c r="O215" s="27">
        <v>6</v>
      </c>
      <c r="P215" s="27">
        <v>60</v>
      </c>
      <c r="Q215" s="27" t="s">
        <v>96</v>
      </c>
      <c r="R215" s="33" t="s">
        <v>114</v>
      </c>
      <c r="S215" s="27">
        <v>15</v>
      </c>
      <c r="T215" s="33" t="s">
        <v>528</v>
      </c>
      <c r="U215" s="27" t="s">
        <v>430</v>
      </c>
      <c r="V215" s="34" t="s">
        <v>471</v>
      </c>
      <c r="W215" s="110">
        <v>14306</v>
      </c>
      <c r="X215" s="111">
        <v>915</v>
      </c>
      <c r="Y215" s="111">
        <v>836</v>
      </c>
      <c r="Z215" s="111"/>
      <c r="AA215" s="104">
        <v>435</v>
      </c>
      <c r="AB215" s="105">
        <f t="shared" si="123"/>
        <v>2503.5499999999997</v>
      </c>
      <c r="AC215" s="105">
        <f t="shared" si="124"/>
        <v>429.18</v>
      </c>
      <c r="AD215" s="105">
        <f t="shared" si="150"/>
        <v>1216.01</v>
      </c>
      <c r="AE215" s="105">
        <f t="shared" si="151"/>
        <v>286.12</v>
      </c>
      <c r="AF215" s="102">
        <f t="shared" si="125"/>
        <v>171672</v>
      </c>
      <c r="AG215" s="103">
        <f t="shared" si="126"/>
        <v>10980</v>
      </c>
      <c r="AH215" s="103">
        <f t="shared" si="127"/>
        <v>10032</v>
      </c>
      <c r="AI215" s="111"/>
      <c r="AJ215" s="103">
        <f t="shared" si="128"/>
        <v>5220</v>
      </c>
      <c r="AK215" s="103">
        <f t="shared" si="129"/>
        <v>23843.333333333332</v>
      </c>
      <c r="AL215" s="103">
        <f t="shared" si="130"/>
        <v>2384.3333333333335</v>
      </c>
      <c r="AM215" s="111">
        <v>6828</v>
      </c>
      <c r="AN215" s="103">
        <f t="shared" si="131"/>
        <v>30042.6</v>
      </c>
      <c r="AO215" s="103">
        <f t="shared" si="132"/>
        <v>5150.16</v>
      </c>
      <c r="AP215" s="103">
        <f t="shared" si="152"/>
        <v>14592.119999999999</v>
      </c>
      <c r="AQ215" s="103">
        <f t="shared" si="153"/>
        <v>3433.44</v>
      </c>
      <c r="AR215" s="103"/>
      <c r="AS215" s="103">
        <f t="shared" si="154"/>
        <v>2384.3333333333335</v>
      </c>
      <c r="AT215" s="111">
        <v>0</v>
      </c>
      <c r="AU215" s="111">
        <v>0</v>
      </c>
      <c r="AV215" s="111"/>
      <c r="AW215" s="111"/>
      <c r="AX215" s="106">
        <v>0</v>
      </c>
      <c r="AY215" s="106">
        <v>0</v>
      </c>
      <c r="AZ215" s="106">
        <v>0</v>
      </c>
      <c r="BA215" s="112">
        <v>0</v>
      </c>
      <c r="BB215" s="108">
        <f t="shared" si="133"/>
        <v>286562.32</v>
      </c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</row>
    <row r="216" spans="1:261" s="16" customFormat="1" ht="24" customHeight="1" x14ac:dyDescent="0.2">
      <c r="A216" s="27">
        <f t="shared" si="149"/>
        <v>204</v>
      </c>
      <c r="B216" s="29">
        <v>11</v>
      </c>
      <c r="C216" s="30" t="s">
        <v>57</v>
      </c>
      <c r="D216" s="31">
        <v>251</v>
      </c>
      <c r="E216" s="30">
        <v>372</v>
      </c>
      <c r="F216" s="32">
        <v>2</v>
      </c>
      <c r="G216" s="32"/>
      <c r="H216" s="141">
        <v>1960</v>
      </c>
      <c r="I216" s="33" t="s">
        <v>476</v>
      </c>
      <c r="J216" s="33" t="s">
        <v>477</v>
      </c>
      <c r="K216" s="27" t="s">
        <v>58</v>
      </c>
      <c r="L216" s="28">
        <v>41130</v>
      </c>
      <c r="M216" s="28" t="s">
        <v>522</v>
      </c>
      <c r="N216" s="26" t="s">
        <v>527</v>
      </c>
      <c r="O216" s="27">
        <v>6</v>
      </c>
      <c r="P216" s="27">
        <v>60</v>
      </c>
      <c r="Q216" s="27" t="s">
        <v>96</v>
      </c>
      <c r="R216" s="33" t="s">
        <v>114</v>
      </c>
      <c r="S216" s="27">
        <v>15</v>
      </c>
      <c r="T216" s="33" t="s">
        <v>528</v>
      </c>
      <c r="U216" s="27" t="s">
        <v>430</v>
      </c>
      <c r="V216" s="34" t="s">
        <v>471</v>
      </c>
      <c r="W216" s="110">
        <v>14306</v>
      </c>
      <c r="X216" s="111">
        <v>915</v>
      </c>
      <c r="Y216" s="111">
        <v>836</v>
      </c>
      <c r="Z216" s="111"/>
      <c r="AA216" s="104">
        <v>290</v>
      </c>
      <c r="AB216" s="105">
        <f t="shared" si="123"/>
        <v>2503.5499999999997</v>
      </c>
      <c r="AC216" s="105">
        <f t="shared" si="124"/>
        <v>429.18</v>
      </c>
      <c r="AD216" s="105">
        <f t="shared" si="150"/>
        <v>1216.01</v>
      </c>
      <c r="AE216" s="105">
        <f t="shared" si="151"/>
        <v>286.12</v>
      </c>
      <c r="AF216" s="102">
        <f t="shared" si="125"/>
        <v>171672</v>
      </c>
      <c r="AG216" s="103">
        <f t="shared" si="126"/>
        <v>10980</v>
      </c>
      <c r="AH216" s="103">
        <f t="shared" si="127"/>
        <v>10032</v>
      </c>
      <c r="AI216" s="111"/>
      <c r="AJ216" s="103">
        <f t="shared" si="128"/>
        <v>3480</v>
      </c>
      <c r="AK216" s="103">
        <f t="shared" si="129"/>
        <v>23843.333333333332</v>
      </c>
      <c r="AL216" s="103">
        <f t="shared" si="130"/>
        <v>2384.3333333333335</v>
      </c>
      <c r="AM216" s="111">
        <v>6828</v>
      </c>
      <c r="AN216" s="103">
        <f t="shared" si="131"/>
        <v>30042.6</v>
      </c>
      <c r="AO216" s="103">
        <f t="shared" si="132"/>
        <v>5150.16</v>
      </c>
      <c r="AP216" s="103">
        <f t="shared" si="152"/>
        <v>14592.119999999999</v>
      </c>
      <c r="AQ216" s="103">
        <f t="shared" si="153"/>
        <v>3433.44</v>
      </c>
      <c r="AR216" s="103"/>
      <c r="AS216" s="103">
        <f t="shared" si="154"/>
        <v>2384.3333333333335</v>
      </c>
      <c r="AT216" s="111">
        <v>0</v>
      </c>
      <c r="AU216" s="111">
        <v>0</v>
      </c>
      <c r="AV216" s="111"/>
      <c r="AW216" s="111"/>
      <c r="AX216" s="106">
        <v>0</v>
      </c>
      <c r="AY216" s="106">
        <v>0</v>
      </c>
      <c r="AZ216" s="106">
        <v>0</v>
      </c>
      <c r="BA216" s="112">
        <v>0</v>
      </c>
      <c r="BB216" s="108">
        <f t="shared" si="133"/>
        <v>284822.32</v>
      </c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</row>
    <row r="217" spans="1:261" s="16" customFormat="1" ht="24" customHeight="1" x14ac:dyDescent="0.2">
      <c r="A217" s="27">
        <f t="shared" si="149"/>
        <v>205</v>
      </c>
      <c r="B217" s="29">
        <v>11</v>
      </c>
      <c r="C217" s="30" t="s">
        <v>57</v>
      </c>
      <c r="D217" s="31">
        <v>251</v>
      </c>
      <c r="E217" s="30">
        <v>372</v>
      </c>
      <c r="F217" s="32">
        <v>2</v>
      </c>
      <c r="G217" s="32"/>
      <c r="H217" s="141">
        <v>1976</v>
      </c>
      <c r="I217" s="33" t="s">
        <v>478</v>
      </c>
      <c r="J217" s="33" t="s">
        <v>479</v>
      </c>
      <c r="K217" s="27" t="s">
        <v>58</v>
      </c>
      <c r="L217" s="28">
        <v>41365</v>
      </c>
      <c r="M217" s="28" t="s">
        <v>522</v>
      </c>
      <c r="N217" s="26" t="s">
        <v>527</v>
      </c>
      <c r="O217" s="27">
        <v>6</v>
      </c>
      <c r="P217" s="27">
        <v>60</v>
      </c>
      <c r="Q217" s="27" t="s">
        <v>96</v>
      </c>
      <c r="R217" s="33" t="s">
        <v>114</v>
      </c>
      <c r="S217" s="27">
        <v>15</v>
      </c>
      <c r="T217" s="33" t="s">
        <v>528</v>
      </c>
      <c r="U217" s="27" t="s">
        <v>430</v>
      </c>
      <c r="V217" s="34" t="s">
        <v>471</v>
      </c>
      <c r="W217" s="110">
        <v>14306</v>
      </c>
      <c r="X217" s="111">
        <v>915</v>
      </c>
      <c r="Y217" s="111">
        <v>836</v>
      </c>
      <c r="Z217" s="111"/>
      <c r="AA217" s="104">
        <v>290</v>
      </c>
      <c r="AB217" s="105">
        <f t="shared" si="123"/>
        <v>2503.5499999999997</v>
      </c>
      <c r="AC217" s="105">
        <f t="shared" si="124"/>
        <v>429.18</v>
      </c>
      <c r="AD217" s="105">
        <f t="shared" si="150"/>
        <v>1216.01</v>
      </c>
      <c r="AE217" s="105">
        <f t="shared" si="151"/>
        <v>286.12</v>
      </c>
      <c r="AF217" s="102">
        <f t="shared" si="125"/>
        <v>171672</v>
      </c>
      <c r="AG217" s="103">
        <f t="shared" si="126"/>
        <v>10980</v>
      </c>
      <c r="AH217" s="103">
        <f t="shared" si="127"/>
        <v>10032</v>
      </c>
      <c r="AI217" s="111"/>
      <c r="AJ217" s="103">
        <f t="shared" si="128"/>
        <v>3480</v>
      </c>
      <c r="AK217" s="103">
        <f t="shared" si="129"/>
        <v>23843.333333333332</v>
      </c>
      <c r="AL217" s="103">
        <f t="shared" si="130"/>
        <v>2384.3333333333335</v>
      </c>
      <c r="AM217" s="111">
        <v>6828</v>
      </c>
      <c r="AN217" s="103">
        <f t="shared" si="131"/>
        <v>30042.6</v>
      </c>
      <c r="AO217" s="103">
        <f t="shared" si="132"/>
        <v>5150.16</v>
      </c>
      <c r="AP217" s="103">
        <f t="shared" si="152"/>
        <v>14592.119999999999</v>
      </c>
      <c r="AQ217" s="103">
        <f t="shared" si="153"/>
        <v>3433.44</v>
      </c>
      <c r="AR217" s="103"/>
      <c r="AS217" s="103">
        <f t="shared" si="154"/>
        <v>2384.3333333333335</v>
      </c>
      <c r="AT217" s="111">
        <v>0</v>
      </c>
      <c r="AU217" s="111">
        <v>0</v>
      </c>
      <c r="AV217" s="111"/>
      <c r="AW217" s="111"/>
      <c r="AX217" s="106">
        <v>0</v>
      </c>
      <c r="AY217" s="106">
        <v>0</v>
      </c>
      <c r="AZ217" s="106">
        <v>0</v>
      </c>
      <c r="BA217" s="112">
        <v>0</v>
      </c>
      <c r="BB217" s="108">
        <f t="shared" si="133"/>
        <v>284822.32</v>
      </c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</row>
    <row r="218" spans="1:261" s="16" customFormat="1" ht="24" customHeight="1" x14ac:dyDescent="0.2">
      <c r="A218" s="27">
        <f t="shared" si="149"/>
        <v>206</v>
      </c>
      <c r="B218" s="29">
        <v>11</v>
      </c>
      <c r="C218" s="30" t="s">
        <v>57</v>
      </c>
      <c r="D218" s="31">
        <v>251</v>
      </c>
      <c r="E218" s="30">
        <v>372</v>
      </c>
      <c r="F218" s="32">
        <v>2</v>
      </c>
      <c r="G218" s="32"/>
      <c r="H218" s="141">
        <v>2035</v>
      </c>
      <c r="I218" s="33" t="s">
        <v>480</v>
      </c>
      <c r="J218" s="33" t="s">
        <v>481</v>
      </c>
      <c r="K218" s="27" t="s">
        <v>58</v>
      </c>
      <c r="L218" s="28">
        <v>41899</v>
      </c>
      <c r="M218" s="28" t="s">
        <v>522</v>
      </c>
      <c r="N218" s="26" t="s">
        <v>527</v>
      </c>
      <c r="O218" s="27">
        <v>6</v>
      </c>
      <c r="P218" s="27">
        <v>60</v>
      </c>
      <c r="Q218" s="27" t="s">
        <v>96</v>
      </c>
      <c r="R218" s="33" t="s">
        <v>114</v>
      </c>
      <c r="S218" s="27">
        <v>15</v>
      </c>
      <c r="T218" s="33" t="s">
        <v>528</v>
      </c>
      <c r="U218" s="27" t="s">
        <v>430</v>
      </c>
      <c r="V218" s="34" t="s">
        <v>471</v>
      </c>
      <c r="W218" s="110">
        <v>14306</v>
      </c>
      <c r="X218" s="111">
        <v>915</v>
      </c>
      <c r="Y218" s="111">
        <v>836</v>
      </c>
      <c r="Z218" s="111"/>
      <c r="AA218" s="104">
        <v>290</v>
      </c>
      <c r="AB218" s="105">
        <f t="shared" si="123"/>
        <v>2503.5499999999997</v>
      </c>
      <c r="AC218" s="105">
        <f t="shared" si="124"/>
        <v>429.18</v>
      </c>
      <c r="AD218" s="105">
        <f t="shared" si="150"/>
        <v>1216.01</v>
      </c>
      <c r="AE218" s="105">
        <f t="shared" si="151"/>
        <v>286.12</v>
      </c>
      <c r="AF218" s="102">
        <f t="shared" si="125"/>
        <v>171672</v>
      </c>
      <c r="AG218" s="103">
        <f t="shared" si="126"/>
        <v>10980</v>
      </c>
      <c r="AH218" s="103">
        <f t="shared" si="127"/>
        <v>10032</v>
      </c>
      <c r="AI218" s="111"/>
      <c r="AJ218" s="103">
        <f t="shared" si="128"/>
        <v>3480</v>
      </c>
      <c r="AK218" s="103">
        <f t="shared" si="129"/>
        <v>23843.333333333332</v>
      </c>
      <c r="AL218" s="103">
        <f t="shared" si="130"/>
        <v>2384.3333333333335</v>
      </c>
      <c r="AM218" s="111">
        <v>6828</v>
      </c>
      <c r="AN218" s="103">
        <f t="shared" si="131"/>
        <v>30042.6</v>
      </c>
      <c r="AO218" s="103">
        <f t="shared" si="132"/>
        <v>5150.16</v>
      </c>
      <c r="AP218" s="103">
        <f t="shared" si="152"/>
        <v>14592.119999999999</v>
      </c>
      <c r="AQ218" s="103">
        <f t="shared" si="153"/>
        <v>3433.44</v>
      </c>
      <c r="AR218" s="103"/>
      <c r="AS218" s="103">
        <f t="shared" si="154"/>
        <v>2384.3333333333335</v>
      </c>
      <c r="AT218" s="111">
        <v>0</v>
      </c>
      <c r="AU218" s="111">
        <v>0</v>
      </c>
      <c r="AV218" s="111"/>
      <c r="AW218" s="111"/>
      <c r="AX218" s="106">
        <v>0</v>
      </c>
      <c r="AY218" s="106">
        <v>0</v>
      </c>
      <c r="AZ218" s="106">
        <v>0</v>
      </c>
      <c r="BA218" s="112">
        <v>0</v>
      </c>
      <c r="BB218" s="108">
        <f t="shared" si="133"/>
        <v>284822.32</v>
      </c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8"/>
      <c r="CO218" s="48"/>
      <c r="CP218" s="48"/>
      <c r="CQ218" s="48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8"/>
      <c r="DC218" s="48"/>
      <c r="DD218" s="48"/>
      <c r="DE218" s="48"/>
      <c r="DF218" s="48"/>
      <c r="DG218" s="48"/>
      <c r="DH218" s="48"/>
      <c r="DI218" s="48"/>
      <c r="DJ218" s="48"/>
      <c r="DK218" s="48"/>
      <c r="DL218" s="48"/>
      <c r="DM218" s="48"/>
      <c r="DN218" s="48"/>
      <c r="DO218" s="48"/>
      <c r="DP218" s="48"/>
      <c r="DQ218" s="48"/>
      <c r="DR218" s="48"/>
      <c r="DS218" s="48"/>
      <c r="DT218" s="48"/>
      <c r="DU218" s="48"/>
      <c r="DV218" s="48"/>
      <c r="DW218" s="48"/>
      <c r="DX218" s="48"/>
      <c r="DY218" s="48"/>
      <c r="DZ218" s="48"/>
      <c r="EA218" s="48"/>
      <c r="EB218" s="48"/>
      <c r="EC218" s="48"/>
      <c r="ED218" s="48"/>
      <c r="EE218" s="48"/>
      <c r="EF218" s="48"/>
      <c r="EG218" s="48"/>
      <c r="EH218" s="48"/>
      <c r="EI218" s="48"/>
      <c r="EJ218" s="48"/>
      <c r="EK218" s="48"/>
      <c r="EL218" s="48"/>
      <c r="EM218" s="48"/>
      <c r="EN218" s="48"/>
      <c r="EO218" s="48"/>
      <c r="EP218" s="48"/>
      <c r="EQ218" s="48"/>
      <c r="ER218" s="48"/>
      <c r="ES218" s="48"/>
      <c r="ET218" s="48"/>
      <c r="EU218" s="48"/>
      <c r="EV218" s="48"/>
      <c r="EW218" s="48"/>
      <c r="EX218" s="48"/>
      <c r="EY218" s="48"/>
      <c r="EZ218" s="48"/>
      <c r="FA218" s="48"/>
      <c r="FB218" s="48"/>
      <c r="FC218" s="48"/>
      <c r="FD218" s="48"/>
      <c r="FE218" s="48"/>
      <c r="FF218" s="48"/>
      <c r="FG218" s="48"/>
      <c r="FH218" s="48"/>
      <c r="FI218" s="48"/>
      <c r="FJ218" s="48"/>
      <c r="FK218" s="48"/>
      <c r="FL218" s="48"/>
      <c r="FM218" s="48"/>
      <c r="FN218" s="48"/>
      <c r="FO218" s="48"/>
      <c r="FP218" s="48"/>
      <c r="FQ218" s="48"/>
      <c r="FR218" s="48"/>
      <c r="FS218" s="48"/>
      <c r="FT218" s="48"/>
      <c r="FU218" s="48"/>
      <c r="FV218" s="48"/>
      <c r="FW218" s="48"/>
      <c r="FX218" s="48"/>
      <c r="FY218" s="48"/>
      <c r="FZ218" s="48"/>
      <c r="GA218" s="48"/>
      <c r="GB218" s="48"/>
      <c r="GC218" s="48"/>
      <c r="GD218" s="48"/>
      <c r="GE218" s="48"/>
      <c r="GF218" s="48"/>
      <c r="GG218" s="48"/>
      <c r="GH218" s="48"/>
      <c r="GI218" s="48"/>
      <c r="GJ218" s="48"/>
      <c r="GK218" s="48"/>
      <c r="GL218" s="48"/>
      <c r="GM218" s="48"/>
      <c r="GN218" s="48"/>
      <c r="GO218" s="48"/>
      <c r="GP218" s="48"/>
      <c r="GQ218" s="48"/>
      <c r="GR218" s="48"/>
      <c r="GS218" s="48"/>
      <c r="GT218" s="48"/>
      <c r="GU218" s="48"/>
      <c r="GV218" s="48"/>
      <c r="GW218" s="48"/>
      <c r="GX218" s="48"/>
      <c r="GY218" s="48"/>
      <c r="GZ218" s="48"/>
      <c r="HA218" s="48"/>
      <c r="HB218" s="48"/>
      <c r="HC218" s="48"/>
      <c r="HD218" s="48"/>
      <c r="HE218" s="48"/>
      <c r="HF218" s="48"/>
      <c r="HG218" s="48"/>
      <c r="HH218" s="48"/>
      <c r="HI218" s="48"/>
      <c r="HJ218" s="48"/>
      <c r="HK218" s="48"/>
      <c r="HL218" s="48"/>
      <c r="HM218" s="48"/>
      <c r="HN218" s="48"/>
      <c r="HO218" s="48"/>
      <c r="HP218" s="48"/>
      <c r="HQ218" s="48"/>
      <c r="HR218" s="48"/>
      <c r="HS218" s="48"/>
      <c r="HT218" s="48"/>
      <c r="HU218" s="48"/>
      <c r="HV218" s="48"/>
      <c r="HW218" s="48"/>
      <c r="HX218" s="48"/>
      <c r="HY218" s="48"/>
      <c r="HZ218" s="48"/>
      <c r="IA218" s="48"/>
      <c r="IB218" s="48"/>
      <c r="IC218" s="48"/>
      <c r="ID218" s="48"/>
      <c r="IE218" s="48"/>
      <c r="IF218" s="48"/>
      <c r="IG218" s="48"/>
      <c r="IH218" s="48"/>
      <c r="II218" s="48"/>
      <c r="IJ218" s="48"/>
      <c r="IK218" s="48"/>
      <c r="IL218" s="48"/>
      <c r="IM218" s="48"/>
      <c r="IN218" s="48"/>
      <c r="IO218" s="48"/>
      <c r="IP218" s="48"/>
      <c r="IQ218" s="48"/>
      <c r="IR218" s="48"/>
      <c r="IS218" s="48"/>
      <c r="IT218" s="48"/>
      <c r="IU218" s="48"/>
      <c r="IV218" s="48"/>
      <c r="IW218" s="48"/>
      <c r="IX218" s="48"/>
      <c r="IY218" s="48"/>
      <c r="IZ218" s="48"/>
      <c r="JA218" s="48"/>
    </row>
    <row r="219" spans="1:261" s="16" customFormat="1" ht="24" customHeight="1" x14ac:dyDescent="0.2">
      <c r="A219" s="27">
        <f t="shared" si="149"/>
        <v>207</v>
      </c>
      <c r="B219" s="29">
        <v>11</v>
      </c>
      <c r="C219" s="30" t="s">
        <v>57</v>
      </c>
      <c r="D219" s="31">
        <v>251</v>
      </c>
      <c r="E219" s="30">
        <v>372</v>
      </c>
      <c r="F219" s="32">
        <v>2</v>
      </c>
      <c r="G219" s="32"/>
      <c r="H219" s="141">
        <v>2041</v>
      </c>
      <c r="I219" s="33" t="s">
        <v>482</v>
      </c>
      <c r="J219" s="33" t="s">
        <v>483</v>
      </c>
      <c r="K219" s="27" t="s">
        <v>58</v>
      </c>
      <c r="L219" s="28">
        <v>41901</v>
      </c>
      <c r="M219" s="28" t="s">
        <v>522</v>
      </c>
      <c r="N219" s="26" t="s">
        <v>527</v>
      </c>
      <c r="O219" s="27">
        <v>6</v>
      </c>
      <c r="P219" s="27">
        <v>60</v>
      </c>
      <c r="Q219" s="27" t="s">
        <v>96</v>
      </c>
      <c r="R219" s="33" t="s">
        <v>114</v>
      </c>
      <c r="S219" s="27">
        <v>15</v>
      </c>
      <c r="T219" s="33" t="s">
        <v>528</v>
      </c>
      <c r="U219" s="27" t="s">
        <v>430</v>
      </c>
      <c r="V219" s="34" t="s">
        <v>471</v>
      </c>
      <c r="W219" s="110">
        <v>14306</v>
      </c>
      <c r="X219" s="111">
        <v>915</v>
      </c>
      <c r="Y219" s="111">
        <v>836</v>
      </c>
      <c r="Z219" s="111"/>
      <c r="AA219" s="104">
        <v>290</v>
      </c>
      <c r="AB219" s="105">
        <f t="shared" si="123"/>
        <v>2503.5499999999997</v>
      </c>
      <c r="AC219" s="105">
        <f t="shared" si="124"/>
        <v>429.18</v>
      </c>
      <c r="AD219" s="105">
        <f t="shared" si="150"/>
        <v>1216.01</v>
      </c>
      <c r="AE219" s="105">
        <f t="shared" si="151"/>
        <v>286.12</v>
      </c>
      <c r="AF219" s="102">
        <f t="shared" si="125"/>
        <v>171672</v>
      </c>
      <c r="AG219" s="103">
        <f t="shared" si="126"/>
        <v>10980</v>
      </c>
      <c r="AH219" s="103">
        <f t="shared" si="127"/>
        <v>10032</v>
      </c>
      <c r="AI219" s="111"/>
      <c r="AJ219" s="103">
        <f t="shared" si="128"/>
        <v>3480</v>
      </c>
      <c r="AK219" s="103">
        <f t="shared" si="129"/>
        <v>23843.333333333332</v>
      </c>
      <c r="AL219" s="103">
        <f t="shared" si="130"/>
        <v>2384.3333333333335</v>
      </c>
      <c r="AM219" s="111">
        <v>6828</v>
      </c>
      <c r="AN219" s="103">
        <f t="shared" si="131"/>
        <v>30042.6</v>
      </c>
      <c r="AO219" s="103">
        <f t="shared" si="132"/>
        <v>5150.16</v>
      </c>
      <c r="AP219" s="103">
        <f t="shared" si="152"/>
        <v>14592.119999999999</v>
      </c>
      <c r="AQ219" s="103">
        <f t="shared" si="153"/>
        <v>3433.44</v>
      </c>
      <c r="AR219" s="103"/>
      <c r="AS219" s="103">
        <f t="shared" si="154"/>
        <v>2384.3333333333335</v>
      </c>
      <c r="AT219" s="111">
        <v>0</v>
      </c>
      <c r="AU219" s="111">
        <v>0</v>
      </c>
      <c r="AV219" s="111"/>
      <c r="AW219" s="111"/>
      <c r="AX219" s="106">
        <v>0</v>
      </c>
      <c r="AY219" s="106">
        <v>0</v>
      </c>
      <c r="AZ219" s="106">
        <v>0</v>
      </c>
      <c r="BA219" s="112">
        <v>0</v>
      </c>
      <c r="BB219" s="108">
        <f t="shared" si="133"/>
        <v>284822.32</v>
      </c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  <c r="CM219" s="48"/>
      <c r="CN219" s="48"/>
      <c r="CO219" s="48"/>
      <c r="CP219" s="48"/>
      <c r="CQ219" s="48"/>
      <c r="CR219" s="48"/>
      <c r="CS219" s="48"/>
      <c r="CT219" s="48"/>
      <c r="CU219" s="48"/>
      <c r="CV219" s="48"/>
      <c r="CW219" s="48"/>
      <c r="CX219" s="48"/>
      <c r="CY219" s="48"/>
      <c r="CZ219" s="48"/>
      <c r="DA219" s="48"/>
      <c r="DB219" s="48"/>
      <c r="DC219" s="48"/>
      <c r="DD219" s="48"/>
      <c r="DE219" s="48"/>
      <c r="DF219" s="48"/>
      <c r="DG219" s="48"/>
      <c r="DH219" s="48"/>
      <c r="DI219" s="48"/>
      <c r="DJ219" s="48"/>
      <c r="DK219" s="48"/>
      <c r="DL219" s="48"/>
      <c r="DM219" s="48"/>
      <c r="DN219" s="48"/>
      <c r="DO219" s="48"/>
      <c r="DP219" s="48"/>
      <c r="DQ219" s="48"/>
      <c r="DR219" s="48"/>
      <c r="DS219" s="48"/>
      <c r="DT219" s="48"/>
      <c r="DU219" s="48"/>
      <c r="DV219" s="48"/>
      <c r="DW219" s="48"/>
      <c r="DX219" s="48"/>
      <c r="DY219" s="48"/>
      <c r="DZ219" s="48"/>
      <c r="EA219" s="48"/>
      <c r="EB219" s="48"/>
      <c r="EC219" s="48"/>
      <c r="ED219" s="48"/>
      <c r="EE219" s="48"/>
      <c r="EF219" s="48"/>
      <c r="EG219" s="48"/>
      <c r="EH219" s="48"/>
      <c r="EI219" s="48"/>
      <c r="EJ219" s="48"/>
      <c r="EK219" s="48"/>
      <c r="EL219" s="48"/>
      <c r="EM219" s="48"/>
      <c r="EN219" s="48"/>
      <c r="EO219" s="48"/>
      <c r="EP219" s="48"/>
      <c r="EQ219" s="48"/>
      <c r="ER219" s="48"/>
      <c r="ES219" s="48"/>
      <c r="ET219" s="48"/>
      <c r="EU219" s="48"/>
      <c r="EV219" s="48"/>
      <c r="EW219" s="48"/>
      <c r="EX219" s="48"/>
      <c r="EY219" s="48"/>
      <c r="EZ219" s="48"/>
      <c r="FA219" s="48"/>
      <c r="FB219" s="48"/>
      <c r="FC219" s="48"/>
      <c r="FD219" s="48"/>
      <c r="FE219" s="48"/>
      <c r="FF219" s="48"/>
      <c r="FG219" s="48"/>
      <c r="FH219" s="48"/>
      <c r="FI219" s="48"/>
      <c r="FJ219" s="48"/>
      <c r="FK219" s="48"/>
      <c r="FL219" s="48"/>
      <c r="FM219" s="48"/>
      <c r="FN219" s="48"/>
      <c r="FO219" s="48"/>
      <c r="FP219" s="48"/>
      <c r="FQ219" s="48"/>
      <c r="FR219" s="48"/>
      <c r="FS219" s="48"/>
      <c r="FT219" s="48"/>
      <c r="FU219" s="48"/>
      <c r="FV219" s="48"/>
      <c r="FW219" s="48"/>
      <c r="FX219" s="48"/>
      <c r="FY219" s="48"/>
      <c r="FZ219" s="48"/>
      <c r="GA219" s="48"/>
      <c r="GB219" s="48"/>
      <c r="GC219" s="48"/>
      <c r="GD219" s="48"/>
      <c r="GE219" s="48"/>
      <c r="GF219" s="48"/>
      <c r="GG219" s="48"/>
      <c r="GH219" s="48"/>
      <c r="GI219" s="48"/>
      <c r="GJ219" s="48"/>
      <c r="GK219" s="48"/>
      <c r="GL219" s="48"/>
      <c r="GM219" s="48"/>
      <c r="GN219" s="48"/>
      <c r="GO219" s="48"/>
      <c r="GP219" s="48"/>
      <c r="GQ219" s="48"/>
      <c r="GR219" s="48"/>
      <c r="GS219" s="48"/>
      <c r="GT219" s="48"/>
      <c r="GU219" s="48"/>
      <c r="GV219" s="48"/>
      <c r="GW219" s="48"/>
      <c r="GX219" s="48"/>
      <c r="GY219" s="48"/>
      <c r="GZ219" s="48"/>
      <c r="HA219" s="48"/>
      <c r="HB219" s="48"/>
      <c r="HC219" s="48"/>
      <c r="HD219" s="48"/>
      <c r="HE219" s="48"/>
      <c r="HF219" s="48"/>
      <c r="HG219" s="48"/>
      <c r="HH219" s="48"/>
      <c r="HI219" s="48"/>
      <c r="HJ219" s="48"/>
      <c r="HK219" s="48"/>
      <c r="HL219" s="48"/>
      <c r="HM219" s="48"/>
      <c r="HN219" s="48"/>
      <c r="HO219" s="48"/>
      <c r="HP219" s="48"/>
      <c r="HQ219" s="48"/>
      <c r="HR219" s="48"/>
      <c r="HS219" s="48"/>
      <c r="HT219" s="48"/>
      <c r="HU219" s="48"/>
      <c r="HV219" s="48"/>
      <c r="HW219" s="48"/>
      <c r="HX219" s="48"/>
      <c r="HY219" s="48"/>
      <c r="HZ219" s="48"/>
      <c r="IA219" s="48"/>
      <c r="IB219" s="48"/>
      <c r="IC219" s="48"/>
      <c r="ID219" s="48"/>
      <c r="IE219" s="48"/>
      <c r="IF219" s="48"/>
      <c r="IG219" s="48"/>
      <c r="IH219" s="48"/>
      <c r="II219" s="48"/>
      <c r="IJ219" s="48"/>
      <c r="IK219" s="48"/>
      <c r="IL219" s="48"/>
      <c r="IM219" s="48"/>
      <c r="IN219" s="48"/>
      <c r="IO219" s="48"/>
      <c r="IP219" s="48"/>
      <c r="IQ219" s="48"/>
      <c r="IR219" s="48"/>
      <c r="IS219" s="48"/>
      <c r="IT219" s="48"/>
      <c r="IU219" s="48"/>
      <c r="IV219" s="48"/>
      <c r="IW219" s="48"/>
      <c r="IX219" s="48"/>
      <c r="IY219" s="48"/>
      <c r="IZ219" s="48"/>
      <c r="JA219" s="48"/>
    </row>
    <row r="220" spans="1:261" s="16" customFormat="1" ht="24" customHeight="1" x14ac:dyDescent="0.2">
      <c r="A220" s="27">
        <f t="shared" si="149"/>
        <v>208</v>
      </c>
      <c r="B220" s="29">
        <v>11</v>
      </c>
      <c r="C220" s="30" t="s">
        <v>57</v>
      </c>
      <c r="D220" s="31">
        <v>251</v>
      </c>
      <c r="E220" s="30">
        <v>372</v>
      </c>
      <c r="F220" s="32">
        <v>2</v>
      </c>
      <c r="G220" s="32"/>
      <c r="H220" s="141">
        <v>2078</v>
      </c>
      <c r="I220" s="33" t="s">
        <v>484</v>
      </c>
      <c r="J220" s="33" t="s">
        <v>485</v>
      </c>
      <c r="K220" s="27" t="s">
        <v>58</v>
      </c>
      <c r="L220" s="28">
        <v>42278</v>
      </c>
      <c r="M220" s="28" t="s">
        <v>522</v>
      </c>
      <c r="N220" s="26" t="s">
        <v>527</v>
      </c>
      <c r="O220" s="27">
        <v>6</v>
      </c>
      <c r="P220" s="27">
        <v>60</v>
      </c>
      <c r="Q220" s="27" t="s">
        <v>96</v>
      </c>
      <c r="R220" s="33" t="s">
        <v>114</v>
      </c>
      <c r="S220" s="27">
        <v>15</v>
      </c>
      <c r="T220" s="33" t="s">
        <v>528</v>
      </c>
      <c r="U220" s="27" t="s">
        <v>430</v>
      </c>
      <c r="V220" s="34" t="s">
        <v>471</v>
      </c>
      <c r="W220" s="110">
        <v>14306</v>
      </c>
      <c r="X220" s="111">
        <v>915</v>
      </c>
      <c r="Y220" s="111">
        <v>836</v>
      </c>
      <c r="Z220" s="111"/>
      <c r="AA220" s="104">
        <v>290</v>
      </c>
      <c r="AB220" s="105">
        <f t="shared" si="123"/>
        <v>2503.5499999999997</v>
      </c>
      <c r="AC220" s="105">
        <f t="shared" si="124"/>
        <v>429.18</v>
      </c>
      <c r="AD220" s="105">
        <f t="shared" si="150"/>
        <v>1216.01</v>
      </c>
      <c r="AE220" s="105">
        <f t="shared" si="151"/>
        <v>286.12</v>
      </c>
      <c r="AF220" s="102">
        <f t="shared" si="125"/>
        <v>171672</v>
      </c>
      <c r="AG220" s="103">
        <f t="shared" si="126"/>
        <v>10980</v>
      </c>
      <c r="AH220" s="103">
        <f t="shared" si="127"/>
        <v>10032</v>
      </c>
      <c r="AI220" s="111"/>
      <c r="AJ220" s="103">
        <f t="shared" si="128"/>
        <v>3480</v>
      </c>
      <c r="AK220" s="103">
        <f t="shared" si="129"/>
        <v>23843.333333333332</v>
      </c>
      <c r="AL220" s="103">
        <f t="shared" si="130"/>
        <v>2384.3333333333335</v>
      </c>
      <c r="AM220" s="111">
        <v>6828</v>
      </c>
      <c r="AN220" s="103">
        <f t="shared" si="131"/>
        <v>30042.6</v>
      </c>
      <c r="AO220" s="103">
        <f t="shared" si="132"/>
        <v>5150.16</v>
      </c>
      <c r="AP220" s="103">
        <f t="shared" si="152"/>
        <v>14592.119999999999</v>
      </c>
      <c r="AQ220" s="103">
        <f t="shared" si="153"/>
        <v>3433.44</v>
      </c>
      <c r="AR220" s="103"/>
      <c r="AS220" s="103">
        <f t="shared" si="154"/>
        <v>2384.3333333333335</v>
      </c>
      <c r="AT220" s="111">
        <v>0</v>
      </c>
      <c r="AU220" s="111">
        <v>0</v>
      </c>
      <c r="AV220" s="111"/>
      <c r="AW220" s="111"/>
      <c r="AX220" s="106">
        <v>0</v>
      </c>
      <c r="AY220" s="106">
        <v>0</v>
      </c>
      <c r="AZ220" s="106">
        <v>0</v>
      </c>
      <c r="BA220" s="112">
        <v>0</v>
      </c>
      <c r="BB220" s="108">
        <f t="shared" si="133"/>
        <v>284822.32</v>
      </c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  <c r="IW220" s="15"/>
      <c r="IX220" s="15"/>
      <c r="IY220" s="15"/>
      <c r="IZ220" s="15"/>
      <c r="JA220" s="15"/>
    </row>
    <row r="221" spans="1:261" s="16" customFormat="1" ht="24" customHeight="1" x14ac:dyDescent="0.2">
      <c r="A221" s="27">
        <f t="shared" si="149"/>
        <v>209</v>
      </c>
      <c r="B221" s="29">
        <v>11</v>
      </c>
      <c r="C221" s="30" t="s">
        <v>57</v>
      </c>
      <c r="D221" s="31">
        <v>251</v>
      </c>
      <c r="E221" s="30">
        <v>372</v>
      </c>
      <c r="F221" s="32">
        <v>2</v>
      </c>
      <c r="G221" s="32"/>
      <c r="H221" s="141">
        <v>2084</v>
      </c>
      <c r="I221" s="33" t="s">
        <v>486</v>
      </c>
      <c r="J221" s="33" t="s">
        <v>487</v>
      </c>
      <c r="K221" s="27" t="s">
        <v>58</v>
      </c>
      <c r="L221" s="28">
        <v>42354</v>
      </c>
      <c r="M221" s="28" t="s">
        <v>522</v>
      </c>
      <c r="N221" s="26" t="s">
        <v>527</v>
      </c>
      <c r="O221" s="27">
        <v>6</v>
      </c>
      <c r="P221" s="27">
        <v>60</v>
      </c>
      <c r="Q221" s="27" t="s">
        <v>96</v>
      </c>
      <c r="R221" s="33" t="s">
        <v>114</v>
      </c>
      <c r="S221" s="27">
        <v>15</v>
      </c>
      <c r="T221" s="33" t="s">
        <v>528</v>
      </c>
      <c r="U221" s="27" t="s">
        <v>430</v>
      </c>
      <c r="V221" s="34" t="s">
        <v>471</v>
      </c>
      <c r="W221" s="110">
        <v>14306</v>
      </c>
      <c r="X221" s="111">
        <v>915</v>
      </c>
      <c r="Y221" s="111">
        <v>836</v>
      </c>
      <c r="Z221" s="111"/>
      <c r="AA221" s="104">
        <v>290</v>
      </c>
      <c r="AB221" s="105">
        <f t="shared" si="123"/>
        <v>2503.5499999999997</v>
      </c>
      <c r="AC221" s="105">
        <f t="shared" si="124"/>
        <v>429.18</v>
      </c>
      <c r="AD221" s="105">
        <f t="shared" si="150"/>
        <v>1216.01</v>
      </c>
      <c r="AE221" s="105">
        <f t="shared" si="151"/>
        <v>286.12</v>
      </c>
      <c r="AF221" s="102">
        <f t="shared" si="125"/>
        <v>171672</v>
      </c>
      <c r="AG221" s="103">
        <f t="shared" si="126"/>
        <v>10980</v>
      </c>
      <c r="AH221" s="103">
        <f t="shared" si="127"/>
        <v>10032</v>
      </c>
      <c r="AI221" s="111"/>
      <c r="AJ221" s="103">
        <f t="shared" si="128"/>
        <v>3480</v>
      </c>
      <c r="AK221" s="103">
        <f t="shared" si="129"/>
        <v>23843.333333333332</v>
      </c>
      <c r="AL221" s="103">
        <f t="shared" si="130"/>
        <v>2384.3333333333335</v>
      </c>
      <c r="AM221" s="111">
        <v>6828</v>
      </c>
      <c r="AN221" s="103">
        <f t="shared" si="131"/>
        <v>30042.6</v>
      </c>
      <c r="AO221" s="103">
        <f t="shared" si="132"/>
        <v>5150.16</v>
      </c>
      <c r="AP221" s="103">
        <f t="shared" si="152"/>
        <v>14592.119999999999</v>
      </c>
      <c r="AQ221" s="103">
        <f t="shared" si="153"/>
        <v>3433.44</v>
      </c>
      <c r="AR221" s="103"/>
      <c r="AS221" s="103">
        <f t="shared" si="154"/>
        <v>2384.3333333333335</v>
      </c>
      <c r="AT221" s="111">
        <v>0</v>
      </c>
      <c r="AU221" s="111">
        <v>0</v>
      </c>
      <c r="AV221" s="111"/>
      <c r="AW221" s="111"/>
      <c r="AX221" s="106">
        <v>0</v>
      </c>
      <c r="AY221" s="106">
        <v>0</v>
      </c>
      <c r="AZ221" s="106">
        <v>0</v>
      </c>
      <c r="BA221" s="112">
        <v>0</v>
      </c>
      <c r="BB221" s="108">
        <f t="shared" si="133"/>
        <v>284822.32</v>
      </c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  <c r="IW221" s="15"/>
      <c r="IX221" s="15"/>
      <c r="IY221" s="15"/>
      <c r="IZ221" s="15"/>
      <c r="JA221" s="15"/>
    </row>
    <row r="222" spans="1:261" s="16" customFormat="1" ht="24" customHeight="1" x14ac:dyDescent="0.2">
      <c r="A222" s="27">
        <f t="shared" si="149"/>
        <v>210</v>
      </c>
      <c r="B222" s="29">
        <v>11</v>
      </c>
      <c r="C222" s="30" t="s">
        <v>57</v>
      </c>
      <c r="D222" s="31">
        <v>251</v>
      </c>
      <c r="E222" s="30">
        <v>372</v>
      </c>
      <c r="F222" s="32">
        <v>2</v>
      </c>
      <c r="G222" s="32"/>
      <c r="H222" s="141">
        <v>2085</v>
      </c>
      <c r="I222" s="33" t="s">
        <v>488</v>
      </c>
      <c r="J222" s="33" t="s">
        <v>489</v>
      </c>
      <c r="K222" s="27" t="s">
        <v>58</v>
      </c>
      <c r="L222" s="28">
        <v>42356</v>
      </c>
      <c r="M222" s="28" t="s">
        <v>522</v>
      </c>
      <c r="N222" s="26" t="s">
        <v>527</v>
      </c>
      <c r="O222" s="27">
        <v>6</v>
      </c>
      <c r="P222" s="27">
        <v>60</v>
      </c>
      <c r="Q222" s="27" t="s">
        <v>96</v>
      </c>
      <c r="R222" s="33" t="s">
        <v>114</v>
      </c>
      <c r="S222" s="27">
        <v>15</v>
      </c>
      <c r="T222" s="33" t="s">
        <v>528</v>
      </c>
      <c r="U222" s="27" t="s">
        <v>430</v>
      </c>
      <c r="V222" s="34" t="s">
        <v>471</v>
      </c>
      <c r="W222" s="110">
        <v>14306</v>
      </c>
      <c r="X222" s="111">
        <v>915</v>
      </c>
      <c r="Y222" s="111">
        <v>836</v>
      </c>
      <c r="Z222" s="111"/>
      <c r="AA222" s="104">
        <v>290</v>
      </c>
      <c r="AB222" s="105">
        <f t="shared" si="123"/>
        <v>2503.5499999999997</v>
      </c>
      <c r="AC222" s="105">
        <f t="shared" si="124"/>
        <v>429.18</v>
      </c>
      <c r="AD222" s="105">
        <f t="shared" si="150"/>
        <v>1216.01</v>
      </c>
      <c r="AE222" s="105">
        <f t="shared" si="151"/>
        <v>286.12</v>
      </c>
      <c r="AF222" s="102">
        <f t="shared" si="125"/>
        <v>171672</v>
      </c>
      <c r="AG222" s="103">
        <f t="shared" si="126"/>
        <v>10980</v>
      </c>
      <c r="AH222" s="103">
        <f t="shared" si="127"/>
        <v>10032</v>
      </c>
      <c r="AI222" s="111"/>
      <c r="AJ222" s="103">
        <f t="shared" si="128"/>
        <v>3480</v>
      </c>
      <c r="AK222" s="103">
        <f t="shared" si="129"/>
        <v>23843.333333333332</v>
      </c>
      <c r="AL222" s="103">
        <f t="shared" si="130"/>
        <v>2384.3333333333335</v>
      </c>
      <c r="AM222" s="111">
        <v>6828</v>
      </c>
      <c r="AN222" s="103">
        <f t="shared" si="131"/>
        <v>30042.6</v>
      </c>
      <c r="AO222" s="103">
        <f t="shared" si="132"/>
        <v>5150.16</v>
      </c>
      <c r="AP222" s="103">
        <f t="shared" si="152"/>
        <v>14592.119999999999</v>
      </c>
      <c r="AQ222" s="103">
        <f t="shared" si="153"/>
        <v>3433.44</v>
      </c>
      <c r="AR222" s="103"/>
      <c r="AS222" s="103">
        <f t="shared" si="154"/>
        <v>2384.3333333333335</v>
      </c>
      <c r="AT222" s="111">
        <v>0</v>
      </c>
      <c r="AU222" s="111">
        <v>0</v>
      </c>
      <c r="AV222" s="111"/>
      <c r="AW222" s="111"/>
      <c r="AX222" s="106">
        <v>0</v>
      </c>
      <c r="AY222" s="106">
        <v>0</v>
      </c>
      <c r="AZ222" s="106">
        <v>0</v>
      </c>
      <c r="BA222" s="112">
        <v>0</v>
      </c>
      <c r="BB222" s="109">
        <f t="shared" si="133"/>
        <v>284822.32</v>
      </c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  <c r="IW222" s="15"/>
      <c r="IX222" s="15"/>
      <c r="IY222" s="15"/>
      <c r="IZ222" s="15"/>
      <c r="JA222" s="15"/>
    </row>
    <row r="223" spans="1:261" s="16" customFormat="1" ht="24" customHeight="1" x14ac:dyDescent="0.2">
      <c r="A223" s="27">
        <f t="shared" si="149"/>
        <v>211</v>
      </c>
      <c r="B223" s="29">
        <v>11</v>
      </c>
      <c r="C223" s="30" t="s">
        <v>57</v>
      </c>
      <c r="D223" s="31">
        <v>251</v>
      </c>
      <c r="E223" s="30">
        <v>372</v>
      </c>
      <c r="F223" s="32">
        <v>2</v>
      </c>
      <c r="G223" s="32"/>
      <c r="H223" s="141">
        <v>2139</v>
      </c>
      <c r="I223" s="33" t="s">
        <v>492</v>
      </c>
      <c r="J223" s="33" t="s">
        <v>493</v>
      </c>
      <c r="K223" s="27" t="s">
        <v>58</v>
      </c>
      <c r="L223" s="28">
        <v>42835</v>
      </c>
      <c r="M223" s="28" t="s">
        <v>522</v>
      </c>
      <c r="N223" s="26" t="s">
        <v>527</v>
      </c>
      <c r="O223" s="27">
        <v>6</v>
      </c>
      <c r="P223" s="27">
        <v>60</v>
      </c>
      <c r="Q223" s="27" t="s">
        <v>96</v>
      </c>
      <c r="R223" s="33" t="s">
        <v>114</v>
      </c>
      <c r="S223" s="27">
        <v>15</v>
      </c>
      <c r="T223" s="33" t="s">
        <v>528</v>
      </c>
      <c r="U223" s="27" t="s">
        <v>430</v>
      </c>
      <c r="V223" s="34" t="s">
        <v>471</v>
      </c>
      <c r="W223" s="110">
        <v>14306</v>
      </c>
      <c r="X223" s="111">
        <v>915</v>
      </c>
      <c r="Y223" s="111">
        <v>836</v>
      </c>
      <c r="Z223" s="111"/>
      <c r="AA223" s="104">
        <v>0</v>
      </c>
      <c r="AB223" s="105">
        <f>+W223*17.5%</f>
        <v>2503.5499999999997</v>
      </c>
      <c r="AC223" s="105">
        <f>+W223*3%</f>
        <v>429.18</v>
      </c>
      <c r="AD223" s="105">
        <f>+W223*8.5%</f>
        <v>1216.01</v>
      </c>
      <c r="AE223" s="105">
        <f>+W223*2%</f>
        <v>286.12</v>
      </c>
      <c r="AF223" s="102">
        <f t="shared" ref="AF223:AH227" si="155">+W223*12</f>
        <v>171672</v>
      </c>
      <c r="AG223" s="103">
        <f t="shared" si="155"/>
        <v>10980</v>
      </c>
      <c r="AH223" s="103">
        <f t="shared" si="155"/>
        <v>10032</v>
      </c>
      <c r="AI223" s="111"/>
      <c r="AJ223" s="103">
        <f>+AA223*12</f>
        <v>0</v>
      </c>
      <c r="AK223" s="103">
        <f>+W223/30*50</f>
        <v>23843.333333333332</v>
      </c>
      <c r="AL223" s="103">
        <f>+W223/30*20*0.25</f>
        <v>2384.3333333333335</v>
      </c>
      <c r="AM223" s="111">
        <v>6828</v>
      </c>
      <c r="AN223" s="103">
        <f t="shared" ref="AN223:AQ227" si="156">+AB223*12</f>
        <v>30042.6</v>
      </c>
      <c r="AO223" s="103">
        <f t="shared" si="156"/>
        <v>5150.16</v>
      </c>
      <c r="AP223" s="103">
        <f t="shared" si="156"/>
        <v>14592.119999999999</v>
      </c>
      <c r="AQ223" s="103">
        <f t="shared" si="156"/>
        <v>3433.44</v>
      </c>
      <c r="AR223" s="103"/>
      <c r="AS223" s="103">
        <f>+W223/30*5</f>
        <v>2384.3333333333335</v>
      </c>
      <c r="AT223" s="111">
        <v>0</v>
      </c>
      <c r="AU223" s="111">
        <v>0</v>
      </c>
      <c r="AV223" s="111"/>
      <c r="AW223" s="111"/>
      <c r="AX223" s="106">
        <v>0</v>
      </c>
      <c r="AY223" s="106">
        <v>0</v>
      </c>
      <c r="AZ223" s="106">
        <v>0</v>
      </c>
      <c r="BA223" s="112">
        <v>0</v>
      </c>
      <c r="BB223" s="108">
        <f>SUM(AF223:BA223)</f>
        <v>281342.32</v>
      </c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  <c r="IR223" s="15"/>
      <c r="IS223" s="15"/>
      <c r="IT223" s="15"/>
      <c r="IU223" s="15"/>
      <c r="IV223" s="15"/>
      <c r="IW223" s="15"/>
      <c r="IX223" s="15"/>
      <c r="IY223" s="15"/>
      <c r="IZ223" s="15"/>
      <c r="JA223" s="15"/>
    </row>
    <row r="224" spans="1:261" s="16" customFormat="1" ht="24" customHeight="1" x14ac:dyDescent="0.2">
      <c r="A224" s="27">
        <f t="shared" si="149"/>
        <v>212</v>
      </c>
      <c r="B224" s="29">
        <v>11</v>
      </c>
      <c r="C224" s="30" t="s">
        <v>57</v>
      </c>
      <c r="D224" s="31">
        <v>251</v>
      </c>
      <c r="E224" s="30">
        <v>372</v>
      </c>
      <c r="F224" s="32">
        <v>2</v>
      </c>
      <c r="G224" s="32"/>
      <c r="H224" s="141">
        <v>2169</v>
      </c>
      <c r="I224" s="33" t="s">
        <v>494</v>
      </c>
      <c r="J224" s="33" t="s">
        <v>495</v>
      </c>
      <c r="K224" s="27" t="s">
        <v>58</v>
      </c>
      <c r="L224" s="28">
        <v>43175</v>
      </c>
      <c r="M224" s="28" t="s">
        <v>522</v>
      </c>
      <c r="N224" s="26" t="s">
        <v>527</v>
      </c>
      <c r="O224" s="27">
        <v>6</v>
      </c>
      <c r="P224" s="27">
        <v>60</v>
      </c>
      <c r="Q224" s="27" t="s">
        <v>96</v>
      </c>
      <c r="R224" s="33" t="s">
        <v>114</v>
      </c>
      <c r="S224" s="27">
        <v>15</v>
      </c>
      <c r="T224" s="33" t="s">
        <v>528</v>
      </c>
      <c r="U224" s="27" t="s">
        <v>430</v>
      </c>
      <c r="V224" s="34" t="s">
        <v>471</v>
      </c>
      <c r="W224" s="110">
        <v>14306</v>
      </c>
      <c r="X224" s="111">
        <v>915</v>
      </c>
      <c r="Y224" s="111">
        <v>836</v>
      </c>
      <c r="Z224" s="111"/>
      <c r="AA224" s="104">
        <v>0</v>
      </c>
      <c r="AB224" s="105">
        <f>+W224*17.5%</f>
        <v>2503.5499999999997</v>
      </c>
      <c r="AC224" s="105">
        <f>+W224*3%</f>
        <v>429.18</v>
      </c>
      <c r="AD224" s="105">
        <f>+W224*8.5%</f>
        <v>1216.01</v>
      </c>
      <c r="AE224" s="105">
        <f>+W224*2%</f>
        <v>286.12</v>
      </c>
      <c r="AF224" s="102">
        <f t="shared" si="155"/>
        <v>171672</v>
      </c>
      <c r="AG224" s="103">
        <f t="shared" si="155"/>
        <v>10980</v>
      </c>
      <c r="AH224" s="103">
        <f t="shared" si="155"/>
        <v>10032</v>
      </c>
      <c r="AI224" s="111"/>
      <c r="AJ224" s="103">
        <f>+AA224*12</f>
        <v>0</v>
      </c>
      <c r="AK224" s="103">
        <f>+W224/30*50</f>
        <v>23843.333333333332</v>
      </c>
      <c r="AL224" s="103">
        <f>+W224/30*20*0.25</f>
        <v>2384.3333333333335</v>
      </c>
      <c r="AM224" s="111">
        <v>6828</v>
      </c>
      <c r="AN224" s="103">
        <f t="shared" si="156"/>
        <v>30042.6</v>
      </c>
      <c r="AO224" s="103">
        <f t="shared" si="156"/>
        <v>5150.16</v>
      </c>
      <c r="AP224" s="103">
        <f t="shared" si="156"/>
        <v>14592.119999999999</v>
      </c>
      <c r="AQ224" s="103">
        <f t="shared" si="156"/>
        <v>3433.44</v>
      </c>
      <c r="AR224" s="103"/>
      <c r="AS224" s="103">
        <f>+W224/30*5</f>
        <v>2384.3333333333335</v>
      </c>
      <c r="AT224" s="111">
        <v>0</v>
      </c>
      <c r="AU224" s="111">
        <v>0</v>
      </c>
      <c r="AV224" s="111"/>
      <c r="AW224" s="111"/>
      <c r="AX224" s="106">
        <v>0</v>
      </c>
      <c r="AY224" s="106">
        <v>0</v>
      </c>
      <c r="AZ224" s="106">
        <v>0</v>
      </c>
      <c r="BA224" s="112">
        <v>0</v>
      </c>
      <c r="BB224" s="108">
        <f>SUM(AF224:BA224)</f>
        <v>281342.32</v>
      </c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  <c r="IM224" s="15"/>
      <c r="IN224" s="15"/>
      <c r="IO224" s="15"/>
      <c r="IP224" s="15"/>
      <c r="IQ224" s="15"/>
      <c r="IR224" s="15"/>
      <c r="IS224" s="15"/>
      <c r="IT224" s="15"/>
      <c r="IU224" s="15"/>
      <c r="IV224" s="15"/>
      <c r="IW224" s="15"/>
      <c r="IX224" s="15"/>
      <c r="IY224" s="15"/>
      <c r="IZ224" s="15"/>
      <c r="JA224" s="15"/>
    </row>
    <row r="225" spans="1:261" s="45" customFormat="1" ht="24" customHeight="1" x14ac:dyDescent="0.2">
      <c r="A225" s="27">
        <f t="shared" si="149"/>
        <v>213</v>
      </c>
      <c r="B225" s="29">
        <v>11</v>
      </c>
      <c r="C225" s="30" t="s">
        <v>57</v>
      </c>
      <c r="D225" s="31">
        <v>251</v>
      </c>
      <c r="E225" s="30">
        <v>372</v>
      </c>
      <c r="F225" s="32">
        <v>2</v>
      </c>
      <c r="G225" s="32"/>
      <c r="H225" s="141">
        <v>2188</v>
      </c>
      <c r="I225" s="33" t="s">
        <v>496</v>
      </c>
      <c r="J225" s="33" t="s">
        <v>497</v>
      </c>
      <c r="K225" s="27" t="s">
        <v>58</v>
      </c>
      <c r="L225" s="28">
        <v>43405</v>
      </c>
      <c r="M225" s="28" t="s">
        <v>522</v>
      </c>
      <c r="N225" s="26" t="s">
        <v>527</v>
      </c>
      <c r="O225" s="27">
        <v>6</v>
      </c>
      <c r="P225" s="27">
        <v>60</v>
      </c>
      <c r="Q225" s="27" t="s">
        <v>96</v>
      </c>
      <c r="R225" s="33" t="s">
        <v>114</v>
      </c>
      <c r="S225" s="27">
        <v>15</v>
      </c>
      <c r="T225" s="33" t="s">
        <v>528</v>
      </c>
      <c r="U225" s="27" t="s">
        <v>430</v>
      </c>
      <c r="V225" s="34" t="s">
        <v>471</v>
      </c>
      <c r="W225" s="110">
        <v>14306</v>
      </c>
      <c r="X225" s="111">
        <v>915</v>
      </c>
      <c r="Y225" s="111">
        <v>836</v>
      </c>
      <c r="Z225" s="111"/>
      <c r="AA225" s="104">
        <v>0</v>
      </c>
      <c r="AB225" s="105">
        <f>+W225*17.5%</f>
        <v>2503.5499999999997</v>
      </c>
      <c r="AC225" s="105">
        <f>+W225*3%</f>
        <v>429.18</v>
      </c>
      <c r="AD225" s="105">
        <f>+W225*8.5%</f>
        <v>1216.01</v>
      </c>
      <c r="AE225" s="105">
        <f>+W225*2%</f>
        <v>286.12</v>
      </c>
      <c r="AF225" s="102">
        <f t="shared" si="155"/>
        <v>171672</v>
      </c>
      <c r="AG225" s="103">
        <f t="shared" si="155"/>
        <v>10980</v>
      </c>
      <c r="AH225" s="103">
        <f t="shared" si="155"/>
        <v>10032</v>
      </c>
      <c r="AI225" s="111"/>
      <c r="AJ225" s="103">
        <f>+AA225*12</f>
        <v>0</v>
      </c>
      <c r="AK225" s="103">
        <f>+W225/30*50</f>
        <v>23843.333333333332</v>
      </c>
      <c r="AL225" s="103">
        <f>+W225/30*20*0.25</f>
        <v>2384.3333333333335</v>
      </c>
      <c r="AM225" s="111">
        <v>6828</v>
      </c>
      <c r="AN225" s="103">
        <f t="shared" si="156"/>
        <v>30042.6</v>
      </c>
      <c r="AO225" s="103">
        <f t="shared" si="156"/>
        <v>5150.16</v>
      </c>
      <c r="AP225" s="103">
        <f t="shared" si="156"/>
        <v>14592.119999999999</v>
      </c>
      <c r="AQ225" s="103">
        <f t="shared" si="156"/>
        <v>3433.44</v>
      </c>
      <c r="AR225" s="103"/>
      <c r="AS225" s="103">
        <f>+W225/30*5</f>
        <v>2384.3333333333335</v>
      </c>
      <c r="AT225" s="111">
        <v>0</v>
      </c>
      <c r="AU225" s="111">
        <v>0</v>
      </c>
      <c r="AV225" s="111"/>
      <c r="AW225" s="111"/>
      <c r="AX225" s="106">
        <v>0</v>
      </c>
      <c r="AY225" s="106">
        <v>0</v>
      </c>
      <c r="AZ225" s="106">
        <v>0</v>
      </c>
      <c r="BA225" s="112">
        <v>0</v>
      </c>
      <c r="BB225" s="109">
        <f>SUM(AF225:BA225)</f>
        <v>281342.32</v>
      </c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</row>
    <row r="226" spans="1:261" s="16" customFormat="1" ht="24" customHeight="1" x14ac:dyDescent="0.2">
      <c r="A226" s="27">
        <f t="shared" si="149"/>
        <v>214</v>
      </c>
      <c r="B226" s="29">
        <v>11</v>
      </c>
      <c r="C226" s="30" t="s">
        <v>57</v>
      </c>
      <c r="D226" s="31">
        <v>251</v>
      </c>
      <c r="E226" s="30">
        <v>372</v>
      </c>
      <c r="F226" s="32">
        <v>2</v>
      </c>
      <c r="G226" s="32"/>
      <c r="H226" s="141">
        <v>2215</v>
      </c>
      <c r="I226" s="33" t="s">
        <v>500</v>
      </c>
      <c r="J226" s="33" t="s">
        <v>501</v>
      </c>
      <c r="K226" s="27" t="s">
        <v>58</v>
      </c>
      <c r="L226" s="46">
        <v>43619</v>
      </c>
      <c r="M226" s="47" t="s">
        <v>522</v>
      </c>
      <c r="N226" s="47" t="s">
        <v>527</v>
      </c>
      <c r="O226" s="27">
        <v>6</v>
      </c>
      <c r="P226" s="27">
        <v>60</v>
      </c>
      <c r="Q226" s="27" t="s">
        <v>96</v>
      </c>
      <c r="R226" s="33" t="s">
        <v>114</v>
      </c>
      <c r="S226" s="27">
        <v>15</v>
      </c>
      <c r="T226" s="33" t="s">
        <v>528</v>
      </c>
      <c r="U226" s="27" t="s">
        <v>430</v>
      </c>
      <c r="V226" s="34" t="s">
        <v>471</v>
      </c>
      <c r="W226" s="110">
        <v>14306</v>
      </c>
      <c r="X226" s="111">
        <v>915</v>
      </c>
      <c r="Y226" s="111">
        <v>836</v>
      </c>
      <c r="Z226" s="111"/>
      <c r="AA226" s="104">
        <v>0</v>
      </c>
      <c r="AB226" s="105">
        <f>+W226*17.5%</f>
        <v>2503.5499999999997</v>
      </c>
      <c r="AC226" s="105">
        <f>+W226*3%</f>
        <v>429.18</v>
      </c>
      <c r="AD226" s="105">
        <f>+W226*8.5%</f>
        <v>1216.01</v>
      </c>
      <c r="AE226" s="105">
        <f>+W226*2%</f>
        <v>286.12</v>
      </c>
      <c r="AF226" s="102">
        <f t="shared" si="155"/>
        <v>171672</v>
      </c>
      <c r="AG226" s="103">
        <f t="shared" si="155"/>
        <v>10980</v>
      </c>
      <c r="AH226" s="103">
        <f t="shared" si="155"/>
        <v>10032</v>
      </c>
      <c r="AI226" s="111"/>
      <c r="AJ226" s="103">
        <f>+AA226*12</f>
        <v>0</v>
      </c>
      <c r="AK226" s="103">
        <f>+W226/30*50</f>
        <v>23843.333333333332</v>
      </c>
      <c r="AL226" s="103">
        <f>+W226/30*20*0.25</f>
        <v>2384.3333333333335</v>
      </c>
      <c r="AM226" s="111">
        <v>6828</v>
      </c>
      <c r="AN226" s="103">
        <f t="shared" si="156"/>
        <v>30042.6</v>
      </c>
      <c r="AO226" s="103">
        <f t="shared" si="156"/>
        <v>5150.16</v>
      </c>
      <c r="AP226" s="103">
        <f t="shared" si="156"/>
        <v>14592.119999999999</v>
      </c>
      <c r="AQ226" s="103">
        <f t="shared" si="156"/>
        <v>3433.44</v>
      </c>
      <c r="AR226" s="103"/>
      <c r="AS226" s="103">
        <f>+W226/30*5</f>
        <v>2384.3333333333335</v>
      </c>
      <c r="AT226" s="111">
        <v>0</v>
      </c>
      <c r="AU226" s="111">
        <v>0</v>
      </c>
      <c r="AV226" s="111"/>
      <c r="AW226" s="111"/>
      <c r="AX226" s="106">
        <v>0</v>
      </c>
      <c r="AY226" s="106">
        <v>0</v>
      </c>
      <c r="AZ226" s="106">
        <v>0</v>
      </c>
      <c r="BA226" s="112">
        <v>0</v>
      </c>
      <c r="BB226" s="108">
        <f>SUM(AF226:BA226)</f>
        <v>281342.32</v>
      </c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  <c r="CS226" s="48"/>
      <c r="CT226" s="48"/>
      <c r="CU226" s="48"/>
      <c r="CV226" s="48"/>
      <c r="CW226" s="48"/>
      <c r="CX226" s="48"/>
      <c r="CY226" s="48"/>
      <c r="CZ226" s="48"/>
      <c r="DA226" s="48"/>
      <c r="DB226" s="48"/>
      <c r="DC226" s="48"/>
      <c r="DD226" s="48"/>
      <c r="DE226" s="48"/>
      <c r="DF226" s="48"/>
      <c r="DG226" s="48"/>
      <c r="DH226" s="48"/>
      <c r="DI226" s="48"/>
      <c r="DJ226" s="48"/>
      <c r="DK226" s="48"/>
      <c r="DL226" s="48"/>
      <c r="DM226" s="48"/>
      <c r="DN226" s="48"/>
      <c r="DO226" s="48"/>
      <c r="DP226" s="48"/>
      <c r="DQ226" s="48"/>
      <c r="DR226" s="48"/>
      <c r="DS226" s="48"/>
      <c r="DT226" s="48"/>
      <c r="DU226" s="48"/>
      <c r="DV226" s="48"/>
      <c r="DW226" s="48"/>
      <c r="DX226" s="48"/>
      <c r="DY226" s="48"/>
      <c r="DZ226" s="48"/>
      <c r="EA226" s="48"/>
      <c r="EB226" s="48"/>
      <c r="EC226" s="48"/>
      <c r="ED226" s="48"/>
      <c r="EE226" s="48"/>
      <c r="EF226" s="48"/>
      <c r="EG226" s="48"/>
      <c r="EH226" s="48"/>
      <c r="EI226" s="48"/>
      <c r="EJ226" s="48"/>
      <c r="EK226" s="48"/>
      <c r="EL226" s="48"/>
      <c r="EM226" s="48"/>
      <c r="EN226" s="48"/>
      <c r="EO226" s="48"/>
      <c r="EP226" s="48"/>
      <c r="EQ226" s="48"/>
      <c r="ER226" s="48"/>
      <c r="ES226" s="48"/>
      <c r="ET226" s="48"/>
      <c r="EU226" s="48"/>
      <c r="EV226" s="48"/>
      <c r="EW226" s="48"/>
      <c r="EX226" s="48"/>
      <c r="EY226" s="48"/>
      <c r="EZ226" s="48"/>
      <c r="FA226" s="48"/>
      <c r="FB226" s="48"/>
      <c r="FC226" s="48"/>
      <c r="FD226" s="48"/>
      <c r="FE226" s="48"/>
      <c r="FF226" s="48"/>
      <c r="FG226" s="48"/>
      <c r="FH226" s="48"/>
      <c r="FI226" s="48"/>
      <c r="FJ226" s="48"/>
      <c r="FK226" s="48"/>
      <c r="FL226" s="48"/>
      <c r="FM226" s="48"/>
      <c r="FN226" s="48"/>
      <c r="FO226" s="48"/>
      <c r="FP226" s="48"/>
      <c r="FQ226" s="48"/>
      <c r="FR226" s="48"/>
      <c r="FS226" s="48"/>
      <c r="FT226" s="48"/>
      <c r="FU226" s="48"/>
      <c r="FV226" s="48"/>
      <c r="FW226" s="48"/>
      <c r="FX226" s="48"/>
      <c r="FY226" s="48"/>
      <c r="FZ226" s="48"/>
      <c r="GA226" s="48"/>
      <c r="GB226" s="48"/>
      <c r="GC226" s="48"/>
      <c r="GD226" s="48"/>
      <c r="GE226" s="48"/>
      <c r="GF226" s="48"/>
      <c r="GG226" s="48"/>
      <c r="GH226" s="48"/>
      <c r="GI226" s="48"/>
      <c r="GJ226" s="48"/>
      <c r="GK226" s="48"/>
      <c r="GL226" s="48"/>
      <c r="GM226" s="48"/>
      <c r="GN226" s="48"/>
      <c r="GO226" s="48"/>
      <c r="GP226" s="48"/>
      <c r="GQ226" s="48"/>
      <c r="GR226" s="48"/>
      <c r="GS226" s="48"/>
      <c r="GT226" s="48"/>
      <c r="GU226" s="48"/>
      <c r="GV226" s="48"/>
      <c r="GW226" s="48"/>
      <c r="GX226" s="48"/>
      <c r="GY226" s="48"/>
      <c r="GZ226" s="48"/>
      <c r="HA226" s="48"/>
      <c r="HB226" s="48"/>
      <c r="HC226" s="48"/>
      <c r="HD226" s="48"/>
      <c r="HE226" s="48"/>
      <c r="HF226" s="48"/>
      <c r="HG226" s="48"/>
      <c r="HH226" s="48"/>
      <c r="HI226" s="48"/>
      <c r="HJ226" s="48"/>
      <c r="HK226" s="48"/>
      <c r="HL226" s="48"/>
      <c r="HM226" s="48"/>
      <c r="HN226" s="48"/>
      <c r="HO226" s="48"/>
      <c r="HP226" s="48"/>
      <c r="HQ226" s="48"/>
      <c r="HR226" s="48"/>
      <c r="HS226" s="48"/>
      <c r="HT226" s="48"/>
      <c r="HU226" s="48"/>
      <c r="HV226" s="48"/>
      <c r="HW226" s="48"/>
      <c r="HX226" s="48"/>
      <c r="HY226" s="48"/>
      <c r="HZ226" s="48"/>
      <c r="IA226" s="48"/>
      <c r="IB226" s="48"/>
      <c r="IC226" s="48"/>
      <c r="ID226" s="48"/>
      <c r="IE226" s="48"/>
      <c r="IF226" s="48"/>
      <c r="IG226" s="48"/>
      <c r="IH226" s="48"/>
      <c r="II226" s="48"/>
      <c r="IJ226" s="48"/>
      <c r="IK226" s="48"/>
      <c r="IL226" s="48"/>
      <c r="IM226" s="48"/>
      <c r="IN226" s="48"/>
      <c r="IO226" s="48"/>
      <c r="IP226" s="48"/>
      <c r="IQ226" s="48"/>
      <c r="IR226" s="48"/>
      <c r="IS226" s="48"/>
      <c r="IT226" s="48"/>
      <c r="IU226" s="48"/>
      <c r="IV226" s="48"/>
      <c r="IW226" s="48"/>
      <c r="IX226" s="48"/>
      <c r="IY226" s="48"/>
      <c r="IZ226" s="48"/>
      <c r="JA226" s="48"/>
    </row>
    <row r="227" spans="1:261" s="16" customFormat="1" ht="24" customHeight="1" x14ac:dyDescent="0.2">
      <c r="A227" s="27">
        <f t="shared" si="149"/>
        <v>215</v>
      </c>
      <c r="B227" s="29">
        <v>11</v>
      </c>
      <c r="C227" s="30" t="s">
        <v>57</v>
      </c>
      <c r="D227" s="31">
        <v>251</v>
      </c>
      <c r="E227" s="30">
        <v>372</v>
      </c>
      <c r="F227" s="32">
        <v>2</v>
      </c>
      <c r="G227" s="32"/>
      <c r="H227" s="141">
        <v>2227</v>
      </c>
      <c r="I227" s="33" t="s">
        <v>631</v>
      </c>
      <c r="J227" s="33" t="s">
        <v>617</v>
      </c>
      <c r="K227" s="27" t="s">
        <v>58</v>
      </c>
      <c r="L227" s="28">
        <v>43815</v>
      </c>
      <c r="M227" s="28" t="s">
        <v>522</v>
      </c>
      <c r="N227" s="26" t="s">
        <v>527</v>
      </c>
      <c r="O227" s="27">
        <v>6</v>
      </c>
      <c r="P227" s="27">
        <v>60</v>
      </c>
      <c r="Q227" s="27" t="s">
        <v>96</v>
      </c>
      <c r="R227" s="33" t="s">
        <v>114</v>
      </c>
      <c r="S227" s="27">
        <v>15</v>
      </c>
      <c r="T227" s="33" t="s">
        <v>528</v>
      </c>
      <c r="U227" s="27" t="s">
        <v>430</v>
      </c>
      <c r="V227" s="34" t="s">
        <v>471</v>
      </c>
      <c r="W227" s="110">
        <v>14306</v>
      </c>
      <c r="X227" s="111">
        <v>915</v>
      </c>
      <c r="Y227" s="111">
        <v>836</v>
      </c>
      <c r="Z227" s="111"/>
      <c r="AA227" s="104">
        <v>0</v>
      </c>
      <c r="AB227" s="105">
        <f>+W227*17.5%</f>
        <v>2503.5499999999997</v>
      </c>
      <c r="AC227" s="105">
        <f>+W227*3%</f>
        <v>429.18</v>
      </c>
      <c r="AD227" s="105">
        <f>+W227*8.5%</f>
        <v>1216.01</v>
      </c>
      <c r="AE227" s="105">
        <f>+W227*2%</f>
        <v>286.12</v>
      </c>
      <c r="AF227" s="102">
        <f t="shared" si="155"/>
        <v>171672</v>
      </c>
      <c r="AG227" s="103">
        <f t="shared" si="155"/>
        <v>10980</v>
      </c>
      <c r="AH227" s="103">
        <f t="shared" si="155"/>
        <v>10032</v>
      </c>
      <c r="AI227" s="111"/>
      <c r="AJ227" s="103">
        <f>+AA227*12</f>
        <v>0</v>
      </c>
      <c r="AK227" s="103">
        <f>+W227/30*50</f>
        <v>23843.333333333332</v>
      </c>
      <c r="AL227" s="103">
        <f>+W227/30*20*0.25</f>
        <v>2384.3333333333335</v>
      </c>
      <c r="AM227" s="111">
        <v>6828</v>
      </c>
      <c r="AN227" s="103">
        <f t="shared" si="156"/>
        <v>30042.6</v>
      </c>
      <c r="AO227" s="103">
        <f t="shared" si="156"/>
        <v>5150.16</v>
      </c>
      <c r="AP227" s="103">
        <f t="shared" si="156"/>
        <v>14592.119999999999</v>
      </c>
      <c r="AQ227" s="103">
        <f t="shared" si="156"/>
        <v>3433.44</v>
      </c>
      <c r="AR227" s="103"/>
      <c r="AS227" s="103">
        <f>+W227/30*5</f>
        <v>2384.3333333333335</v>
      </c>
      <c r="AT227" s="111">
        <v>0</v>
      </c>
      <c r="AU227" s="111">
        <v>0</v>
      </c>
      <c r="AV227" s="111"/>
      <c r="AW227" s="111"/>
      <c r="AX227" s="106">
        <v>0</v>
      </c>
      <c r="AY227" s="106">
        <v>0</v>
      </c>
      <c r="AZ227" s="106">
        <v>0</v>
      </c>
      <c r="BA227" s="112">
        <v>0</v>
      </c>
      <c r="BB227" s="108">
        <f>SUM(AF227:BA227)</f>
        <v>281342.32</v>
      </c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  <c r="HB227" s="15"/>
      <c r="HC227" s="15"/>
      <c r="HD227" s="15"/>
      <c r="HE227" s="15"/>
      <c r="HF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  <c r="IM227" s="15"/>
      <c r="IN227" s="15"/>
      <c r="IO227" s="15"/>
      <c r="IP227" s="15"/>
      <c r="IQ227" s="15"/>
      <c r="IR227" s="15"/>
      <c r="IS227" s="15"/>
      <c r="IT227" s="15"/>
      <c r="IU227" s="15"/>
      <c r="IV227" s="15"/>
      <c r="IW227" s="15"/>
      <c r="IX227" s="15"/>
      <c r="IY227" s="15"/>
      <c r="IZ227" s="15"/>
      <c r="JA227" s="15"/>
    </row>
    <row r="228" spans="1:261" s="16" customFormat="1" ht="24" customHeight="1" x14ac:dyDescent="0.2">
      <c r="A228" s="27">
        <f t="shared" si="149"/>
        <v>216</v>
      </c>
      <c r="B228" s="29">
        <v>11</v>
      </c>
      <c r="C228" s="30" t="s">
        <v>57</v>
      </c>
      <c r="D228" s="31">
        <v>251</v>
      </c>
      <c r="E228" s="30">
        <v>372</v>
      </c>
      <c r="F228" s="32">
        <v>2</v>
      </c>
      <c r="G228" s="32"/>
      <c r="H228" s="141">
        <v>2241</v>
      </c>
      <c r="I228" s="33" t="s">
        <v>490</v>
      </c>
      <c r="J228" s="33" t="s">
        <v>491</v>
      </c>
      <c r="K228" s="27" t="s">
        <v>58</v>
      </c>
      <c r="L228" s="46">
        <v>43893</v>
      </c>
      <c r="M228" s="47" t="s">
        <v>522</v>
      </c>
      <c r="N228" s="47" t="s">
        <v>527</v>
      </c>
      <c r="O228" s="27">
        <v>6</v>
      </c>
      <c r="P228" s="27">
        <v>60</v>
      </c>
      <c r="Q228" s="27" t="s">
        <v>96</v>
      </c>
      <c r="R228" s="33" t="s">
        <v>114</v>
      </c>
      <c r="S228" s="27">
        <v>15</v>
      </c>
      <c r="T228" s="33" t="s">
        <v>528</v>
      </c>
      <c r="U228" s="27" t="s">
        <v>430</v>
      </c>
      <c r="V228" s="34" t="s">
        <v>471</v>
      </c>
      <c r="W228" s="110">
        <v>14306</v>
      </c>
      <c r="X228" s="111">
        <v>915</v>
      </c>
      <c r="Y228" s="111">
        <v>836</v>
      </c>
      <c r="Z228" s="111"/>
      <c r="AA228" s="104">
        <v>0</v>
      </c>
      <c r="AB228" s="105">
        <f t="shared" si="123"/>
        <v>2503.5499999999997</v>
      </c>
      <c r="AC228" s="105">
        <f t="shared" si="124"/>
        <v>429.18</v>
      </c>
      <c r="AD228" s="105">
        <f t="shared" si="150"/>
        <v>1216.01</v>
      </c>
      <c r="AE228" s="105">
        <f t="shared" si="151"/>
        <v>286.12</v>
      </c>
      <c r="AF228" s="102">
        <f t="shared" si="125"/>
        <v>171672</v>
      </c>
      <c r="AG228" s="103">
        <f t="shared" si="126"/>
        <v>10980</v>
      </c>
      <c r="AH228" s="103">
        <f t="shared" si="127"/>
        <v>10032</v>
      </c>
      <c r="AI228" s="111"/>
      <c r="AJ228" s="103">
        <f t="shared" si="128"/>
        <v>0</v>
      </c>
      <c r="AK228" s="103">
        <f t="shared" si="129"/>
        <v>23843.333333333332</v>
      </c>
      <c r="AL228" s="103">
        <f t="shared" si="130"/>
        <v>2384.3333333333335</v>
      </c>
      <c r="AM228" s="111">
        <v>6828</v>
      </c>
      <c r="AN228" s="103">
        <f t="shared" si="131"/>
        <v>30042.6</v>
      </c>
      <c r="AO228" s="103">
        <f t="shared" si="132"/>
        <v>5150.16</v>
      </c>
      <c r="AP228" s="103">
        <f t="shared" si="152"/>
        <v>14592.119999999999</v>
      </c>
      <c r="AQ228" s="103">
        <f t="shared" si="153"/>
        <v>3433.44</v>
      </c>
      <c r="AR228" s="103"/>
      <c r="AS228" s="103">
        <f t="shared" si="154"/>
        <v>2384.3333333333335</v>
      </c>
      <c r="AT228" s="111">
        <v>0</v>
      </c>
      <c r="AU228" s="111">
        <v>0</v>
      </c>
      <c r="AV228" s="111"/>
      <c r="AW228" s="111"/>
      <c r="AX228" s="106">
        <v>0</v>
      </c>
      <c r="AY228" s="106">
        <v>0</v>
      </c>
      <c r="AZ228" s="106">
        <v>0</v>
      </c>
      <c r="BA228" s="112">
        <v>0</v>
      </c>
      <c r="BB228" s="109">
        <f t="shared" si="133"/>
        <v>281342.32</v>
      </c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  <c r="HD228" s="15"/>
      <c r="HE228" s="15"/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  <c r="IM228" s="15"/>
      <c r="IN228" s="15"/>
      <c r="IO228" s="15"/>
      <c r="IP228" s="15"/>
      <c r="IQ228" s="15"/>
      <c r="IR228" s="15"/>
      <c r="IS228" s="15"/>
      <c r="IT228" s="15"/>
      <c r="IU228" s="15"/>
      <c r="IV228" s="15"/>
      <c r="IW228" s="15"/>
      <c r="IX228" s="15"/>
      <c r="IY228" s="15"/>
      <c r="IZ228" s="15"/>
      <c r="JA228" s="15"/>
    </row>
    <row r="229" spans="1:261" s="16" customFormat="1" ht="24" customHeight="1" x14ac:dyDescent="0.2">
      <c r="A229" s="27">
        <f t="shared" si="149"/>
        <v>217</v>
      </c>
      <c r="B229" s="29">
        <v>11</v>
      </c>
      <c r="C229" s="30" t="s">
        <v>57</v>
      </c>
      <c r="D229" s="31">
        <v>251</v>
      </c>
      <c r="E229" s="30">
        <v>372</v>
      </c>
      <c r="F229" s="32">
        <v>2</v>
      </c>
      <c r="G229" s="32"/>
      <c r="H229" s="141">
        <v>2255</v>
      </c>
      <c r="I229" s="33" t="s">
        <v>461</v>
      </c>
      <c r="J229" s="33" t="s">
        <v>462</v>
      </c>
      <c r="K229" s="27" t="s">
        <v>58</v>
      </c>
      <c r="L229" s="28">
        <v>43903</v>
      </c>
      <c r="M229" s="26" t="s">
        <v>687</v>
      </c>
      <c r="N229" s="26" t="s">
        <v>527</v>
      </c>
      <c r="O229" s="27">
        <v>6</v>
      </c>
      <c r="P229" s="27">
        <v>60</v>
      </c>
      <c r="Q229" s="27" t="s">
        <v>59</v>
      </c>
      <c r="R229" s="33" t="s">
        <v>114</v>
      </c>
      <c r="S229" s="27">
        <v>15</v>
      </c>
      <c r="T229" s="33" t="s">
        <v>528</v>
      </c>
      <c r="U229" s="27" t="s">
        <v>430</v>
      </c>
      <c r="V229" s="34" t="s">
        <v>471</v>
      </c>
      <c r="W229" s="110">
        <v>14306</v>
      </c>
      <c r="X229" s="111">
        <v>915</v>
      </c>
      <c r="Y229" s="111">
        <v>836</v>
      </c>
      <c r="Z229" s="111"/>
      <c r="AA229" s="104">
        <v>0</v>
      </c>
      <c r="AB229" s="105">
        <f>+W229*17.5%</f>
        <v>2503.5499999999997</v>
      </c>
      <c r="AC229" s="105">
        <f>+W229*3%</f>
        <v>429.18</v>
      </c>
      <c r="AD229" s="105">
        <f>+W229*8.5%</f>
        <v>1216.01</v>
      </c>
      <c r="AE229" s="105">
        <f>+W229*2%</f>
        <v>286.12</v>
      </c>
      <c r="AF229" s="102">
        <f>+W229*12</f>
        <v>171672</v>
      </c>
      <c r="AG229" s="103">
        <f>+X229*12</f>
        <v>10980</v>
      </c>
      <c r="AH229" s="103">
        <f>+Y229*12</f>
        <v>10032</v>
      </c>
      <c r="AI229" s="111"/>
      <c r="AJ229" s="103">
        <f>+AA229*12</f>
        <v>0</v>
      </c>
      <c r="AK229" s="103">
        <f>+W229/30*50</f>
        <v>23843.333333333332</v>
      </c>
      <c r="AL229" s="103">
        <f>+W229/30*20*0.25</f>
        <v>2384.3333333333335</v>
      </c>
      <c r="AM229" s="111">
        <v>0</v>
      </c>
      <c r="AN229" s="103">
        <f>+AB229*12</f>
        <v>30042.6</v>
      </c>
      <c r="AO229" s="103">
        <f>+AC229*12</f>
        <v>5150.16</v>
      </c>
      <c r="AP229" s="103">
        <f>+AD229*12</f>
        <v>14592.119999999999</v>
      </c>
      <c r="AQ229" s="103">
        <f>+AE229*12</f>
        <v>3433.44</v>
      </c>
      <c r="AR229" s="103"/>
      <c r="AS229" s="103">
        <f>+W229/30*5</f>
        <v>2384.3333333333335</v>
      </c>
      <c r="AT229" s="111">
        <v>0</v>
      </c>
      <c r="AU229" s="111">
        <v>0</v>
      </c>
      <c r="AV229" s="111"/>
      <c r="AW229" s="111"/>
      <c r="AX229" s="106">
        <v>0</v>
      </c>
      <c r="AY229" s="106">
        <v>0</v>
      </c>
      <c r="AZ229" s="106">
        <v>0</v>
      </c>
      <c r="BA229" s="112">
        <v>0</v>
      </c>
      <c r="BB229" s="108">
        <f>SUM(AF229:BA229)</f>
        <v>274514.32</v>
      </c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15"/>
      <c r="GS229" s="15"/>
      <c r="GT229" s="15"/>
      <c r="GU229" s="15"/>
      <c r="GV229" s="15"/>
      <c r="GW229" s="15"/>
      <c r="GX229" s="15"/>
      <c r="GY229" s="15"/>
      <c r="GZ229" s="15"/>
      <c r="HA229" s="15"/>
      <c r="HB229" s="15"/>
      <c r="HC229" s="15"/>
      <c r="HD229" s="15"/>
      <c r="HE229" s="15"/>
      <c r="HF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  <c r="IM229" s="15"/>
      <c r="IN229" s="15"/>
      <c r="IO229" s="15"/>
      <c r="IP229" s="15"/>
      <c r="IQ229" s="15"/>
      <c r="IR229" s="15"/>
      <c r="IS229" s="15"/>
      <c r="IT229" s="15"/>
      <c r="IU229" s="15"/>
      <c r="IV229" s="15"/>
      <c r="IW229" s="15"/>
      <c r="IX229" s="15"/>
      <c r="IY229" s="15"/>
      <c r="IZ229" s="15"/>
      <c r="JA229" s="15"/>
    </row>
    <row r="230" spans="1:261" s="16" customFormat="1" ht="24" customHeight="1" x14ac:dyDescent="0.2">
      <c r="A230" s="27">
        <f t="shared" si="149"/>
        <v>218</v>
      </c>
      <c r="B230" s="29">
        <v>11</v>
      </c>
      <c r="C230" s="30" t="s">
        <v>57</v>
      </c>
      <c r="D230" s="31">
        <v>251</v>
      </c>
      <c r="E230" s="30">
        <v>372</v>
      </c>
      <c r="F230" s="32">
        <v>2</v>
      </c>
      <c r="G230" s="32"/>
      <c r="H230" s="141">
        <v>2262</v>
      </c>
      <c r="I230" s="33" t="s">
        <v>613</v>
      </c>
      <c r="J230" s="33" t="s">
        <v>614</v>
      </c>
      <c r="K230" s="27" t="s">
        <v>58</v>
      </c>
      <c r="L230" s="28">
        <v>44105</v>
      </c>
      <c r="M230" s="26" t="s">
        <v>687</v>
      </c>
      <c r="N230" s="26" t="s">
        <v>527</v>
      </c>
      <c r="O230" s="27">
        <v>6</v>
      </c>
      <c r="P230" s="27">
        <v>60</v>
      </c>
      <c r="Q230" s="27" t="s">
        <v>59</v>
      </c>
      <c r="R230" s="33" t="s">
        <v>114</v>
      </c>
      <c r="S230" s="27">
        <v>15</v>
      </c>
      <c r="T230" s="33" t="s">
        <v>528</v>
      </c>
      <c r="U230" s="27" t="s">
        <v>430</v>
      </c>
      <c r="V230" s="34" t="s">
        <v>471</v>
      </c>
      <c r="W230" s="110">
        <v>14306</v>
      </c>
      <c r="X230" s="111">
        <v>915</v>
      </c>
      <c r="Y230" s="111">
        <v>836</v>
      </c>
      <c r="Z230" s="111"/>
      <c r="AA230" s="104">
        <v>0</v>
      </c>
      <c r="AB230" s="105">
        <f t="shared" ref="AB230:AB244" si="157">+W230*17.5%</f>
        <v>2503.5499999999997</v>
      </c>
      <c r="AC230" s="105">
        <f t="shared" ref="AC230:AC244" si="158">+W230*3%</f>
        <v>429.18</v>
      </c>
      <c r="AD230" s="105">
        <f t="shared" si="150"/>
        <v>1216.01</v>
      </c>
      <c r="AE230" s="105">
        <f t="shared" si="151"/>
        <v>286.12</v>
      </c>
      <c r="AF230" s="102">
        <f t="shared" ref="AF230:AH244" si="159">+W230*12</f>
        <v>171672</v>
      </c>
      <c r="AG230" s="103">
        <f t="shared" si="159"/>
        <v>10980</v>
      </c>
      <c r="AH230" s="103">
        <f t="shared" si="159"/>
        <v>10032</v>
      </c>
      <c r="AI230" s="111"/>
      <c r="AJ230" s="103">
        <f t="shared" ref="AJ230:AJ244" si="160">+AA230*12</f>
        <v>0</v>
      </c>
      <c r="AK230" s="103">
        <f t="shared" ref="AK230:AK244" si="161">+W230/30*50</f>
        <v>23843.333333333332</v>
      </c>
      <c r="AL230" s="103">
        <f t="shared" ref="AL230:AL244" si="162">+W230/30*20*0.25</f>
        <v>2384.3333333333335</v>
      </c>
      <c r="AM230" s="111">
        <v>6828</v>
      </c>
      <c r="AN230" s="103">
        <f t="shared" ref="AN230:AO244" si="163">+AB230*12</f>
        <v>30042.6</v>
      </c>
      <c r="AO230" s="103">
        <f t="shared" si="163"/>
        <v>5150.16</v>
      </c>
      <c r="AP230" s="103">
        <f t="shared" si="152"/>
        <v>14592.119999999999</v>
      </c>
      <c r="AQ230" s="103">
        <f t="shared" si="153"/>
        <v>3433.44</v>
      </c>
      <c r="AR230" s="103"/>
      <c r="AS230" s="103">
        <f t="shared" si="154"/>
        <v>2384.3333333333335</v>
      </c>
      <c r="AT230" s="111">
        <v>0</v>
      </c>
      <c r="AU230" s="111">
        <v>0</v>
      </c>
      <c r="AV230" s="111"/>
      <c r="AW230" s="111"/>
      <c r="AX230" s="106">
        <v>0</v>
      </c>
      <c r="AY230" s="106">
        <v>0</v>
      </c>
      <c r="AZ230" s="106">
        <v>0</v>
      </c>
      <c r="BA230" s="112">
        <v>0</v>
      </c>
      <c r="BB230" s="108">
        <f t="shared" ref="BB230:BB244" si="164">SUM(AF230:BA230)</f>
        <v>281342.32</v>
      </c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  <c r="IM230" s="15"/>
      <c r="IN230" s="15"/>
      <c r="IO230" s="15"/>
      <c r="IP230" s="15"/>
      <c r="IQ230" s="15"/>
      <c r="IR230" s="15"/>
      <c r="IS230" s="15"/>
      <c r="IT230" s="15"/>
      <c r="IU230" s="15"/>
      <c r="IV230" s="15"/>
      <c r="IW230" s="15"/>
      <c r="IX230" s="15"/>
      <c r="IY230" s="15"/>
      <c r="IZ230" s="15"/>
      <c r="JA230" s="15"/>
    </row>
    <row r="231" spans="1:261" s="16" customFormat="1" ht="24" customHeight="1" x14ac:dyDescent="0.2">
      <c r="A231" s="27">
        <f t="shared" si="149"/>
        <v>219</v>
      </c>
      <c r="B231" s="29">
        <v>11</v>
      </c>
      <c r="C231" s="30" t="s">
        <v>57</v>
      </c>
      <c r="D231" s="31">
        <v>251</v>
      </c>
      <c r="E231" s="30">
        <v>372</v>
      </c>
      <c r="F231" s="32">
        <v>2</v>
      </c>
      <c r="G231" s="32"/>
      <c r="H231" s="141">
        <v>2274</v>
      </c>
      <c r="I231" s="33" t="s">
        <v>589</v>
      </c>
      <c r="J231" s="33" t="s">
        <v>590</v>
      </c>
      <c r="K231" s="27" t="s">
        <v>58</v>
      </c>
      <c r="L231" s="28">
        <v>44136</v>
      </c>
      <c r="M231" s="26" t="s">
        <v>687</v>
      </c>
      <c r="N231" s="26" t="s">
        <v>527</v>
      </c>
      <c r="O231" s="27">
        <v>6</v>
      </c>
      <c r="P231" s="27">
        <v>60</v>
      </c>
      <c r="Q231" s="27" t="s">
        <v>96</v>
      </c>
      <c r="R231" s="33" t="s">
        <v>114</v>
      </c>
      <c r="S231" s="27">
        <v>15</v>
      </c>
      <c r="T231" s="33" t="s">
        <v>528</v>
      </c>
      <c r="U231" s="27" t="s">
        <v>365</v>
      </c>
      <c r="V231" s="34" t="s">
        <v>471</v>
      </c>
      <c r="W231" s="110">
        <v>14306</v>
      </c>
      <c r="X231" s="111">
        <v>915</v>
      </c>
      <c r="Y231" s="111">
        <v>836</v>
      </c>
      <c r="Z231" s="111"/>
      <c r="AA231" s="104">
        <v>0</v>
      </c>
      <c r="AB231" s="105">
        <f t="shared" ref="AB231" si="165">+W231*17.5%</f>
        <v>2503.5499999999997</v>
      </c>
      <c r="AC231" s="105">
        <f t="shared" ref="AC231" si="166">+W231*3%</f>
        <v>429.18</v>
      </c>
      <c r="AD231" s="105">
        <f>+W231*8.5%</f>
        <v>1216.01</v>
      </c>
      <c r="AE231" s="105">
        <f>+W231*2%</f>
        <v>286.12</v>
      </c>
      <c r="AF231" s="102">
        <f t="shared" ref="AF231" si="167">+W231*12</f>
        <v>171672</v>
      </c>
      <c r="AG231" s="103">
        <f t="shared" ref="AG231" si="168">+X231*12</f>
        <v>10980</v>
      </c>
      <c r="AH231" s="103">
        <f t="shared" ref="AH231" si="169">+Y231*12</f>
        <v>10032</v>
      </c>
      <c r="AI231" s="111"/>
      <c r="AJ231" s="103">
        <f t="shared" ref="AJ231" si="170">+AA231*12</f>
        <v>0</v>
      </c>
      <c r="AK231" s="103">
        <f t="shared" ref="AK231" si="171">+W231/30*50</f>
        <v>23843.333333333332</v>
      </c>
      <c r="AL231" s="103">
        <f t="shared" ref="AL231" si="172">+W231/30*20*0.25</f>
        <v>2384.3333333333335</v>
      </c>
      <c r="AM231" s="111">
        <v>6828</v>
      </c>
      <c r="AN231" s="103">
        <f t="shared" ref="AN231" si="173">+AB231*12</f>
        <v>30042.6</v>
      </c>
      <c r="AO231" s="103">
        <f t="shared" ref="AO231" si="174">+AC231*12</f>
        <v>5150.16</v>
      </c>
      <c r="AP231" s="103">
        <f>+AD231*12</f>
        <v>14592.119999999999</v>
      </c>
      <c r="AQ231" s="103">
        <f>+AE231*12</f>
        <v>3433.44</v>
      </c>
      <c r="AR231" s="103"/>
      <c r="AS231" s="103">
        <f>+W231/30*5</f>
        <v>2384.3333333333335</v>
      </c>
      <c r="AT231" s="111">
        <v>0</v>
      </c>
      <c r="AU231" s="111">
        <v>0</v>
      </c>
      <c r="AV231" s="111"/>
      <c r="AW231" s="111"/>
      <c r="AX231" s="106">
        <v>0</v>
      </c>
      <c r="AY231" s="106">
        <v>0</v>
      </c>
      <c r="AZ231" s="106">
        <v>0</v>
      </c>
      <c r="BA231" s="112">
        <v>0</v>
      </c>
      <c r="BB231" s="108">
        <f t="shared" ref="BB231" si="175">SUM(AF231:BA231)</f>
        <v>281342.32</v>
      </c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/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  <c r="IM231" s="15"/>
      <c r="IN231" s="15"/>
      <c r="IO231" s="15"/>
      <c r="IP231" s="15"/>
      <c r="IQ231" s="15"/>
      <c r="IR231" s="15"/>
      <c r="IS231" s="15"/>
      <c r="IT231" s="15"/>
      <c r="IU231" s="15"/>
      <c r="IV231" s="15"/>
      <c r="IW231" s="15"/>
      <c r="IX231" s="15"/>
      <c r="IY231" s="15"/>
      <c r="IZ231" s="15"/>
      <c r="JA231" s="15"/>
    </row>
    <row r="232" spans="1:261" s="16" customFormat="1" ht="24" customHeight="1" x14ac:dyDescent="0.2">
      <c r="A232" s="27">
        <f t="shared" si="149"/>
        <v>220</v>
      </c>
      <c r="B232" s="29">
        <v>11</v>
      </c>
      <c r="C232" s="30" t="s">
        <v>57</v>
      </c>
      <c r="D232" s="31">
        <v>251</v>
      </c>
      <c r="E232" s="30">
        <v>372</v>
      </c>
      <c r="F232" s="32">
        <v>2</v>
      </c>
      <c r="G232" s="32"/>
      <c r="H232" s="141">
        <v>2287</v>
      </c>
      <c r="I232" s="33" t="s">
        <v>591</v>
      </c>
      <c r="J232" s="33" t="s">
        <v>593</v>
      </c>
      <c r="K232" s="27" t="s">
        <v>58</v>
      </c>
      <c r="L232" s="28">
        <v>44173</v>
      </c>
      <c r="M232" s="26" t="s">
        <v>687</v>
      </c>
      <c r="N232" s="26" t="s">
        <v>527</v>
      </c>
      <c r="O232" s="27">
        <v>6</v>
      </c>
      <c r="P232" s="27">
        <v>60</v>
      </c>
      <c r="Q232" s="27" t="s">
        <v>59</v>
      </c>
      <c r="R232" s="33" t="s">
        <v>114</v>
      </c>
      <c r="S232" s="27">
        <v>15</v>
      </c>
      <c r="T232" s="33" t="s">
        <v>528</v>
      </c>
      <c r="U232" s="27" t="s">
        <v>430</v>
      </c>
      <c r="V232" s="34" t="s">
        <v>471</v>
      </c>
      <c r="W232" s="110">
        <v>14306</v>
      </c>
      <c r="X232" s="111">
        <v>915</v>
      </c>
      <c r="Y232" s="111">
        <v>836</v>
      </c>
      <c r="Z232" s="111"/>
      <c r="AA232" s="104">
        <v>0</v>
      </c>
      <c r="AB232" s="105">
        <f>+W232*17.5%</f>
        <v>2503.5499999999997</v>
      </c>
      <c r="AC232" s="105">
        <f>+W232*3%</f>
        <v>429.18</v>
      </c>
      <c r="AD232" s="105">
        <f>+W232*8.5%</f>
        <v>1216.01</v>
      </c>
      <c r="AE232" s="105">
        <f>+W232*2%</f>
        <v>286.12</v>
      </c>
      <c r="AF232" s="102">
        <f>+W232*12</f>
        <v>171672</v>
      </c>
      <c r="AG232" s="103">
        <f>+X232*12</f>
        <v>10980</v>
      </c>
      <c r="AH232" s="103">
        <f>+Y232*12</f>
        <v>10032</v>
      </c>
      <c r="AI232" s="111"/>
      <c r="AJ232" s="103">
        <f>+AA232*12</f>
        <v>0</v>
      </c>
      <c r="AK232" s="103">
        <f>+W232/30*50</f>
        <v>23843.333333333332</v>
      </c>
      <c r="AL232" s="103">
        <f>+W232/30*20*0.25</f>
        <v>2384.3333333333335</v>
      </c>
      <c r="AM232" s="111">
        <v>6828</v>
      </c>
      <c r="AN232" s="103">
        <f>+AB232*12</f>
        <v>30042.6</v>
      </c>
      <c r="AO232" s="103">
        <f>+AC232*12</f>
        <v>5150.16</v>
      </c>
      <c r="AP232" s="103">
        <f>+AD232*12</f>
        <v>14592.119999999999</v>
      </c>
      <c r="AQ232" s="103">
        <f>+AE232*12</f>
        <v>3433.44</v>
      </c>
      <c r="AR232" s="103"/>
      <c r="AS232" s="103">
        <f>+W232/30*5</f>
        <v>2384.3333333333335</v>
      </c>
      <c r="AT232" s="111">
        <v>0</v>
      </c>
      <c r="AU232" s="111">
        <v>0</v>
      </c>
      <c r="AV232" s="111"/>
      <c r="AW232" s="111"/>
      <c r="AX232" s="106">
        <v>0</v>
      </c>
      <c r="AY232" s="106">
        <v>0</v>
      </c>
      <c r="AZ232" s="106">
        <v>0</v>
      </c>
      <c r="BA232" s="112">
        <v>0</v>
      </c>
      <c r="BB232" s="108">
        <f>SUM(AF232:BA232)</f>
        <v>281342.32</v>
      </c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15"/>
      <c r="GR232" s="15"/>
      <c r="GS232" s="15"/>
      <c r="GT232" s="15"/>
      <c r="GU232" s="15"/>
      <c r="GV232" s="15"/>
      <c r="GW232" s="15"/>
      <c r="GX232" s="15"/>
      <c r="GY232" s="15"/>
      <c r="GZ232" s="15"/>
      <c r="HA232" s="15"/>
      <c r="HB232" s="15"/>
      <c r="HC232" s="15"/>
      <c r="HD232" s="15"/>
      <c r="HE232" s="15"/>
      <c r="HF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  <c r="IM232" s="15"/>
      <c r="IN232" s="15"/>
      <c r="IO232" s="15"/>
      <c r="IP232" s="15"/>
      <c r="IQ232" s="15"/>
      <c r="IR232" s="15"/>
      <c r="IS232" s="15"/>
      <c r="IT232" s="15"/>
      <c r="IU232" s="15"/>
      <c r="IV232" s="15"/>
      <c r="IW232" s="15"/>
      <c r="IX232" s="15"/>
      <c r="IY232" s="15"/>
      <c r="IZ232" s="15"/>
      <c r="JA232" s="15"/>
    </row>
    <row r="233" spans="1:261" s="16" customFormat="1" ht="24" customHeight="1" x14ac:dyDescent="0.2">
      <c r="A233" s="27">
        <f t="shared" si="149"/>
        <v>221</v>
      </c>
      <c r="B233" s="29">
        <v>11</v>
      </c>
      <c r="C233" s="30" t="s">
        <v>57</v>
      </c>
      <c r="D233" s="31">
        <v>251</v>
      </c>
      <c r="E233" s="30">
        <v>372</v>
      </c>
      <c r="F233" s="32">
        <v>2</v>
      </c>
      <c r="G233" s="32"/>
      <c r="H233" s="141">
        <v>2293</v>
      </c>
      <c r="I233" s="33" t="s">
        <v>627</v>
      </c>
      <c r="J233" s="33" t="s">
        <v>628</v>
      </c>
      <c r="K233" s="27" t="s">
        <v>58</v>
      </c>
      <c r="L233" s="28">
        <v>44193</v>
      </c>
      <c r="M233" s="26" t="s">
        <v>687</v>
      </c>
      <c r="N233" s="26" t="s">
        <v>527</v>
      </c>
      <c r="O233" s="27">
        <v>6</v>
      </c>
      <c r="P233" s="27">
        <v>60</v>
      </c>
      <c r="Q233" s="27" t="s">
        <v>59</v>
      </c>
      <c r="R233" s="33" t="s">
        <v>114</v>
      </c>
      <c r="S233" s="27">
        <v>15</v>
      </c>
      <c r="T233" s="33" t="s">
        <v>528</v>
      </c>
      <c r="U233" s="27" t="s">
        <v>430</v>
      </c>
      <c r="V233" s="34" t="s">
        <v>471</v>
      </c>
      <c r="W233" s="110">
        <v>14306</v>
      </c>
      <c r="X233" s="111">
        <v>915</v>
      </c>
      <c r="Y233" s="111">
        <v>836</v>
      </c>
      <c r="Z233" s="111"/>
      <c r="AA233" s="104">
        <v>0</v>
      </c>
      <c r="AB233" s="105">
        <f t="shared" si="157"/>
        <v>2503.5499999999997</v>
      </c>
      <c r="AC233" s="105">
        <f t="shared" si="158"/>
        <v>429.18</v>
      </c>
      <c r="AD233" s="105">
        <f t="shared" si="150"/>
        <v>1216.01</v>
      </c>
      <c r="AE233" s="105">
        <f t="shared" si="151"/>
        <v>286.12</v>
      </c>
      <c r="AF233" s="102">
        <f t="shared" si="159"/>
        <v>171672</v>
      </c>
      <c r="AG233" s="103">
        <f t="shared" si="159"/>
        <v>10980</v>
      </c>
      <c r="AH233" s="103">
        <f t="shared" si="159"/>
        <v>10032</v>
      </c>
      <c r="AI233" s="111"/>
      <c r="AJ233" s="103">
        <f t="shared" si="160"/>
        <v>0</v>
      </c>
      <c r="AK233" s="103">
        <f t="shared" si="161"/>
        <v>23843.333333333332</v>
      </c>
      <c r="AL233" s="103">
        <f t="shared" si="162"/>
        <v>2384.3333333333335</v>
      </c>
      <c r="AM233" s="111">
        <v>6828</v>
      </c>
      <c r="AN233" s="103">
        <f t="shared" si="163"/>
        <v>30042.6</v>
      </c>
      <c r="AO233" s="103">
        <f t="shared" si="163"/>
        <v>5150.16</v>
      </c>
      <c r="AP233" s="103">
        <f t="shared" si="152"/>
        <v>14592.119999999999</v>
      </c>
      <c r="AQ233" s="103">
        <f t="shared" si="153"/>
        <v>3433.44</v>
      </c>
      <c r="AR233" s="103"/>
      <c r="AS233" s="103">
        <f t="shared" si="154"/>
        <v>2384.3333333333335</v>
      </c>
      <c r="AT233" s="111">
        <v>0</v>
      </c>
      <c r="AU233" s="111">
        <v>0</v>
      </c>
      <c r="AV233" s="111"/>
      <c r="AW233" s="111"/>
      <c r="AX233" s="106">
        <v>0</v>
      </c>
      <c r="AY233" s="106">
        <v>0</v>
      </c>
      <c r="AZ233" s="106">
        <v>0</v>
      </c>
      <c r="BA233" s="112">
        <v>0</v>
      </c>
      <c r="BB233" s="108">
        <f t="shared" si="164"/>
        <v>281342.32</v>
      </c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/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  <c r="IM233" s="15"/>
      <c r="IN233" s="15"/>
      <c r="IO233" s="15"/>
      <c r="IP233" s="15"/>
      <c r="IQ233" s="15"/>
      <c r="IR233" s="15"/>
      <c r="IS233" s="15"/>
      <c r="IT233" s="15"/>
      <c r="IU233" s="15"/>
      <c r="IV233" s="15"/>
      <c r="IW233" s="15"/>
      <c r="IX233" s="15"/>
      <c r="IY233" s="15"/>
      <c r="IZ233" s="15"/>
      <c r="JA233" s="15"/>
    </row>
    <row r="234" spans="1:261" s="16" customFormat="1" ht="24" customHeight="1" x14ac:dyDescent="0.2">
      <c r="A234" s="27">
        <f t="shared" si="149"/>
        <v>222</v>
      </c>
      <c r="B234" s="29">
        <v>11</v>
      </c>
      <c r="C234" s="30" t="s">
        <v>57</v>
      </c>
      <c r="D234" s="31">
        <v>251</v>
      </c>
      <c r="E234" s="30">
        <v>372</v>
      </c>
      <c r="F234" s="32">
        <v>2</v>
      </c>
      <c r="G234" s="32"/>
      <c r="H234" s="141">
        <v>2292</v>
      </c>
      <c r="I234" s="33" t="s">
        <v>629</v>
      </c>
      <c r="J234" s="33" t="s">
        <v>630</v>
      </c>
      <c r="K234" s="27" t="s">
        <v>58</v>
      </c>
      <c r="L234" s="28">
        <v>44193</v>
      </c>
      <c r="M234" s="26" t="s">
        <v>687</v>
      </c>
      <c r="N234" s="26" t="s">
        <v>527</v>
      </c>
      <c r="O234" s="27">
        <v>6</v>
      </c>
      <c r="P234" s="27">
        <v>60</v>
      </c>
      <c r="Q234" s="27" t="s">
        <v>59</v>
      </c>
      <c r="R234" s="33" t="s">
        <v>114</v>
      </c>
      <c r="S234" s="27">
        <v>15</v>
      </c>
      <c r="T234" s="33" t="s">
        <v>528</v>
      </c>
      <c r="U234" s="27" t="s">
        <v>430</v>
      </c>
      <c r="V234" s="34" t="s">
        <v>471</v>
      </c>
      <c r="W234" s="110">
        <v>14306</v>
      </c>
      <c r="X234" s="111">
        <v>915</v>
      </c>
      <c r="Y234" s="111">
        <v>836</v>
      </c>
      <c r="Z234" s="111"/>
      <c r="AA234" s="104">
        <v>0</v>
      </c>
      <c r="AB234" s="105">
        <f t="shared" si="157"/>
        <v>2503.5499999999997</v>
      </c>
      <c r="AC234" s="105">
        <f t="shared" si="158"/>
        <v>429.18</v>
      </c>
      <c r="AD234" s="105">
        <f t="shared" si="150"/>
        <v>1216.01</v>
      </c>
      <c r="AE234" s="105">
        <f t="shared" si="151"/>
        <v>286.12</v>
      </c>
      <c r="AF234" s="102">
        <f t="shared" si="159"/>
        <v>171672</v>
      </c>
      <c r="AG234" s="103">
        <f t="shared" si="159"/>
        <v>10980</v>
      </c>
      <c r="AH234" s="103">
        <f t="shared" si="159"/>
        <v>10032</v>
      </c>
      <c r="AI234" s="111"/>
      <c r="AJ234" s="103">
        <f t="shared" si="160"/>
        <v>0</v>
      </c>
      <c r="AK234" s="103">
        <f t="shared" si="161"/>
        <v>23843.333333333332</v>
      </c>
      <c r="AL234" s="103">
        <f t="shared" si="162"/>
        <v>2384.3333333333335</v>
      </c>
      <c r="AM234" s="111">
        <v>6828</v>
      </c>
      <c r="AN234" s="103">
        <f t="shared" si="163"/>
        <v>30042.6</v>
      </c>
      <c r="AO234" s="103">
        <f t="shared" si="163"/>
        <v>5150.16</v>
      </c>
      <c r="AP234" s="103">
        <f t="shared" si="152"/>
        <v>14592.119999999999</v>
      </c>
      <c r="AQ234" s="103">
        <f t="shared" si="153"/>
        <v>3433.44</v>
      </c>
      <c r="AR234" s="103"/>
      <c r="AS234" s="103">
        <f t="shared" si="154"/>
        <v>2384.3333333333335</v>
      </c>
      <c r="AT234" s="111">
        <v>0</v>
      </c>
      <c r="AU234" s="111">
        <v>0</v>
      </c>
      <c r="AV234" s="111"/>
      <c r="AW234" s="111"/>
      <c r="AX234" s="106">
        <v>0</v>
      </c>
      <c r="AY234" s="106">
        <v>0</v>
      </c>
      <c r="AZ234" s="106">
        <v>0</v>
      </c>
      <c r="BA234" s="112">
        <v>0</v>
      </c>
      <c r="BB234" s="108">
        <f t="shared" si="164"/>
        <v>281342.32</v>
      </c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15"/>
      <c r="GR234" s="15"/>
      <c r="GS234" s="15"/>
      <c r="GT234" s="15"/>
      <c r="GU234" s="15"/>
      <c r="GV234" s="15"/>
      <c r="GW234" s="15"/>
      <c r="GX234" s="15"/>
      <c r="GY234" s="15"/>
      <c r="GZ234" s="15"/>
      <c r="HA234" s="15"/>
      <c r="HB234" s="15"/>
      <c r="HC234" s="15"/>
      <c r="HD234" s="15"/>
      <c r="HE234" s="15"/>
      <c r="HF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  <c r="IM234" s="15"/>
      <c r="IN234" s="15"/>
      <c r="IO234" s="15"/>
      <c r="IP234" s="15"/>
      <c r="IQ234" s="15"/>
      <c r="IR234" s="15"/>
      <c r="IS234" s="15"/>
      <c r="IT234" s="15"/>
      <c r="IU234" s="15"/>
      <c r="IV234" s="15"/>
      <c r="IW234" s="15"/>
      <c r="IX234" s="15"/>
      <c r="IY234" s="15"/>
      <c r="IZ234" s="15"/>
      <c r="JA234" s="15"/>
    </row>
    <row r="235" spans="1:261" s="16" customFormat="1" ht="24" customHeight="1" x14ac:dyDescent="0.2">
      <c r="A235" s="27">
        <f t="shared" si="149"/>
        <v>223</v>
      </c>
      <c r="B235" s="29">
        <v>11</v>
      </c>
      <c r="C235" s="30" t="s">
        <v>57</v>
      </c>
      <c r="D235" s="31">
        <v>251</v>
      </c>
      <c r="E235" s="30">
        <v>372</v>
      </c>
      <c r="F235" s="32">
        <v>2</v>
      </c>
      <c r="G235" s="32"/>
      <c r="H235" s="141">
        <v>2303</v>
      </c>
      <c r="I235" s="33" t="s">
        <v>638</v>
      </c>
      <c r="J235" s="33" t="s">
        <v>639</v>
      </c>
      <c r="K235" s="27" t="s">
        <v>58</v>
      </c>
      <c r="L235" s="46">
        <v>44228</v>
      </c>
      <c r="M235" s="26" t="s">
        <v>687</v>
      </c>
      <c r="N235" s="47" t="s">
        <v>527</v>
      </c>
      <c r="O235" s="27">
        <v>6</v>
      </c>
      <c r="P235" s="27">
        <v>60</v>
      </c>
      <c r="Q235" s="27" t="s">
        <v>96</v>
      </c>
      <c r="R235" s="33" t="s">
        <v>114</v>
      </c>
      <c r="S235" s="27">
        <v>15</v>
      </c>
      <c r="T235" s="33" t="s">
        <v>528</v>
      </c>
      <c r="U235" s="27" t="s">
        <v>430</v>
      </c>
      <c r="V235" s="34" t="s">
        <v>471</v>
      </c>
      <c r="W235" s="110">
        <v>14306</v>
      </c>
      <c r="X235" s="111">
        <v>915</v>
      </c>
      <c r="Y235" s="111">
        <v>836</v>
      </c>
      <c r="Z235" s="111"/>
      <c r="AA235" s="104">
        <v>0</v>
      </c>
      <c r="AB235" s="105">
        <f>+W235*17.5%</f>
        <v>2503.5499999999997</v>
      </c>
      <c r="AC235" s="105">
        <f>+W235*3%</f>
        <v>429.18</v>
      </c>
      <c r="AD235" s="105">
        <f>+W235*8.5%</f>
        <v>1216.01</v>
      </c>
      <c r="AE235" s="105">
        <f>+W235*2%</f>
        <v>286.12</v>
      </c>
      <c r="AF235" s="102">
        <f>+W235*12</f>
        <v>171672</v>
      </c>
      <c r="AG235" s="103">
        <f>+X235*12</f>
        <v>10980</v>
      </c>
      <c r="AH235" s="103">
        <f>+Y235*12</f>
        <v>10032</v>
      </c>
      <c r="AI235" s="111"/>
      <c r="AJ235" s="103">
        <f>+AA235*12</f>
        <v>0</v>
      </c>
      <c r="AK235" s="103">
        <f>+W235/30*50</f>
        <v>23843.333333333332</v>
      </c>
      <c r="AL235" s="103">
        <f>+W235/30*20*0.25</f>
        <v>2384.3333333333335</v>
      </c>
      <c r="AM235" s="111">
        <v>6828</v>
      </c>
      <c r="AN235" s="103">
        <f>+AB235*12</f>
        <v>30042.6</v>
      </c>
      <c r="AO235" s="103">
        <f>+AC235*12</f>
        <v>5150.16</v>
      </c>
      <c r="AP235" s="103">
        <f>+AD235*12</f>
        <v>14592.119999999999</v>
      </c>
      <c r="AQ235" s="103">
        <f>+AE235*12</f>
        <v>3433.44</v>
      </c>
      <c r="AR235" s="103"/>
      <c r="AS235" s="103">
        <f>+W235/30*5</f>
        <v>2384.3333333333335</v>
      </c>
      <c r="AT235" s="111">
        <v>0</v>
      </c>
      <c r="AU235" s="111">
        <v>0</v>
      </c>
      <c r="AV235" s="111"/>
      <c r="AW235" s="111"/>
      <c r="AX235" s="106">
        <v>0</v>
      </c>
      <c r="AY235" s="106">
        <v>0</v>
      </c>
      <c r="AZ235" s="106">
        <v>0</v>
      </c>
      <c r="BA235" s="112">
        <v>0</v>
      </c>
      <c r="BB235" s="108">
        <f>SUM(AF235:BA235)</f>
        <v>281342.32</v>
      </c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  <c r="HD235" s="15"/>
      <c r="HE235" s="15"/>
      <c r="HF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  <c r="IM235" s="15"/>
      <c r="IN235" s="15"/>
      <c r="IO235" s="15"/>
      <c r="IP235" s="15"/>
      <c r="IQ235" s="15"/>
      <c r="IR235" s="15"/>
      <c r="IS235" s="15"/>
      <c r="IT235" s="15"/>
      <c r="IU235" s="15"/>
      <c r="IV235" s="15"/>
      <c r="IW235" s="15"/>
      <c r="IX235" s="15"/>
      <c r="IY235" s="15"/>
      <c r="IZ235" s="15"/>
      <c r="JA235" s="15"/>
    </row>
    <row r="236" spans="1:261" s="16" customFormat="1" ht="24" customHeight="1" x14ac:dyDescent="0.2">
      <c r="A236" s="27">
        <f t="shared" si="149"/>
        <v>224</v>
      </c>
      <c r="B236" s="29">
        <v>11</v>
      </c>
      <c r="C236" s="30" t="s">
        <v>57</v>
      </c>
      <c r="D236" s="31">
        <v>251</v>
      </c>
      <c r="E236" s="30">
        <v>374</v>
      </c>
      <c r="F236" s="32">
        <v>1</v>
      </c>
      <c r="G236" s="32"/>
      <c r="H236" s="141">
        <v>2166</v>
      </c>
      <c r="I236" s="33" t="s">
        <v>675</v>
      </c>
      <c r="J236" s="33" t="s">
        <v>677</v>
      </c>
      <c r="K236" s="27" t="s">
        <v>58</v>
      </c>
      <c r="L236" s="28">
        <v>43451</v>
      </c>
      <c r="M236" s="26" t="s">
        <v>687</v>
      </c>
      <c r="N236" s="26" t="s">
        <v>527</v>
      </c>
      <c r="O236" s="27">
        <v>11</v>
      </c>
      <c r="P236" s="27">
        <v>40</v>
      </c>
      <c r="Q236" s="27" t="s">
        <v>59</v>
      </c>
      <c r="R236" s="33" t="s">
        <v>114</v>
      </c>
      <c r="S236" s="27">
        <v>11</v>
      </c>
      <c r="T236" s="33" t="s">
        <v>530</v>
      </c>
      <c r="U236" s="27" t="s">
        <v>502</v>
      </c>
      <c r="V236" s="34" t="s">
        <v>352</v>
      </c>
      <c r="W236" s="110">
        <v>15983</v>
      </c>
      <c r="X236" s="111">
        <v>1093</v>
      </c>
      <c r="Y236" s="111">
        <v>899</v>
      </c>
      <c r="Z236" s="111"/>
      <c r="AA236" s="104">
        <v>0</v>
      </c>
      <c r="AB236" s="105">
        <f t="shared" si="157"/>
        <v>2797.0249999999996</v>
      </c>
      <c r="AC236" s="105">
        <f t="shared" si="158"/>
        <v>479.49</v>
      </c>
      <c r="AD236" s="105">
        <f t="shared" si="150"/>
        <v>1358.5550000000001</v>
      </c>
      <c r="AE236" s="105">
        <f t="shared" si="151"/>
        <v>319.66000000000003</v>
      </c>
      <c r="AF236" s="102">
        <f t="shared" si="159"/>
        <v>191796</v>
      </c>
      <c r="AG236" s="103">
        <f t="shared" si="159"/>
        <v>13116</v>
      </c>
      <c r="AH236" s="103">
        <f t="shared" si="159"/>
        <v>10788</v>
      </c>
      <c r="AI236" s="111"/>
      <c r="AJ236" s="103">
        <f t="shared" si="160"/>
        <v>0</v>
      </c>
      <c r="AK236" s="103">
        <f t="shared" si="161"/>
        <v>26638.333333333332</v>
      </c>
      <c r="AL236" s="103">
        <f t="shared" si="162"/>
        <v>2663.833333333333</v>
      </c>
      <c r="AM236" s="111">
        <v>6828</v>
      </c>
      <c r="AN236" s="103">
        <f t="shared" si="163"/>
        <v>33564.299999999996</v>
      </c>
      <c r="AO236" s="103">
        <f t="shared" si="163"/>
        <v>5753.88</v>
      </c>
      <c r="AP236" s="103">
        <f t="shared" si="152"/>
        <v>16302.66</v>
      </c>
      <c r="AQ236" s="103">
        <f t="shared" si="153"/>
        <v>3835.92</v>
      </c>
      <c r="AR236" s="103"/>
      <c r="AS236" s="103">
        <f t="shared" si="154"/>
        <v>2663.833333333333</v>
      </c>
      <c r="AT236" s="111">
        <v>0</v>
      </c>
      <c r="AU236" s="111">
        <v>0</v>
      </c>
      <c r="AV236" s="111"/>
      <c r="AW236" s="111"/>
      <c r="AX236" s="106">
        <v>0</v>
      </c>
      <c r="AY236" s="106">
        <v>0</v>
      </c>
      <c r="AZ236" s="106">
        <v>0</v>
      </c>
      <c r="BA236" s="112">
        <v>0</v>
      </c>
      <c r="BB236" s="108">
        <f t="shared" si="164"/>
        <v>313950.75999999995</v>
      </c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15"/>
      <c r="GR236" s="15"/>
      <c r="GS236" s="15"/>
      <c r="GT236" s="15"/>
      <c r="GU236" s="15"/>
      <c r="GV236" s="15"/>
      <c r="GW236" s="15"/>
      <c r="GX236" s="15"/>
      <c r="GY236" s="15"/>
      <c r="GZ236" s="15"/>
      <c r="HA236" s="15"/>
      <c r="HB236" s="15"/>
      <c r="HC236" s="15"/>
      <c r="HD236" s="15"/>
      <c r="HE236" s="15"/>
      <c r="HF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  <c r="IM236" s="15"/>
      <c r="IN236" s="15"/>
      <c r="IO236" s="15"/>
      <c r="IP236" s="15"/>
      <c r="IQ236" s="15"/>
      <c r="IR236" s="15"/>
      <c r="IS236" s="15"/>
      <c r="IT236" s="15"/>
      <c r="IU236" s="15"/>
      <c r="IV236" s="15"/>
      <c r="IW236" s="15"/>
      <c r="IX236" s="15"/>
      <c r="IY236" s="15"/>
      <c r="IZ236" s="15"/>
      <c r="JA236" s="15"/>
    </row>
    <row r="237" spans="1:261" s="16" customFormat="1" ht="24" customHeight="1" x14ac:dyDescent="0.2">
      <c r="A237" s="27">
        <f t="shared" si="149"/>
        <v>225</v>
      </c>
      <c r="B237" s="29">
        <v>11</v>
      </c>
      <c r="C237" s="30" t="s">
        <v>57</v>
      </c>
      <c r="D237" s="31">
        <v>251</v>
      </c>
      <c r="E237" s="30">
        <v>372</v>
      </c>
      <c r="F237" s="32">
        <v>2</v>
      </c>
      <c r="G237" s="32"/>
      <c r="H237" s="141">
        <v>1964</v>
      </c>
      <c r="I237" s="33" t="s">
        <v>503</v>
      </c>
      <c r="J237" s="33" t="s">
        <v>504</v>
      </c>
      <c r="K237" s="27" t="s">
        <v>68</v>
      </c>
      <c r="L237" s="28">
        <v>41183</v>
      </c>
      <c r="M237" s="28" t="s">
        <v>522</v>
      </c>
      <c r="N237" s="26" t="s">
        <v>527</v>
      </c>
      <c r="O237" s="27">
        <v>6</v>
      </c>
      <c r="P237" s="27">
        <v>60</v>
      </c>
      <c r="Q237" s="27" t="s">
        <v>96</v>
      </c>
      <c r="R237" s="33" t="s">
        <v>114</v>
      </c>
      <c r="S237" s="27">
        <v>15</v>
      </c>
      <c r="T237" s="33" t="s">
        <v>528</v>
      </c>
      <c r="U237" s="27" t="s">
        <v>365</v>
      </c>
      <c r="V237" s="34" t="s">
        <v>287</v>
      </c>
      <c r="W237" s="110">
        <v>14306</v>
      </c>
      <c r="X237" s="111">
        <v>915</v>
      </c>
      <c r="Y237" s="111">
        <v>836</v>
      </c>
      <c r="Z237" s="111"/>
      <c r="AA237" s="104">
        <v>290</v>
      </c>
      <c r="AB237" s="105">
        <f t="shared" si="157"/>
        <v>2503.5499999999997</v>
      </c>
      <c r="AC237" s="105">
        <f t="shared" si="158"/>
        <v>429.18</v>
      </c>
      <c r="AD237" s="105">
        <f t="shared" si="150"/>
        <v>1216.01</v>
      </c>
      <c r="AE237" s="105">
        <f t="shared" si="151"/>
        <v>286.12</v>
      </c>
      <c r="AF237" s="102">
        <f t="shared" si="159"/>
        <v>171672</v>
      </c>
      <c r="AG237" s="103">
        <f t="shared" si="159"/>
        <v>10980</v>
      </c>
      <c r="AH237" s="103">
        <f t="shared" si="159"/>
        <v>10032</v>
      </c>
      <c r="AI237" s="111"/>
      <c r="AJ237" s="103">
        <f t="shared" si="160"/>
        <v>3480</v>
      </c>
      <c r="AK237" s="103">
        <f t="shared" si="161"/>
        <v>23843.333333333332</v>
      </c>
      <c r="AL237" s="103">
        <f t="shared" si="162"/>
        <v>2384.3333333333335</v>
      </c>
      <c r="AM237" s="111">
        <v>6828</v>
      </c>
      <c r="AN237" s="103">
        <f t="shared" si="163"/>
        <v>30042.6</v>
      </c>
      <c r="AO237" s="103">
        <f t="shared" si="163"/>
        <v>5150.16</v>
      </c>
      <c r="AP237" s="103">
        <f t="shared" ref="AP237:AP244" si="176">+AD237*12</f>
        <v>14592.119999999999</v>
      </c>
      <c r="AQ237" s="103">
        <f t="shared" ref="AQ237:AQ244" si="177">+AE237*12</f>
        <v>3433.44</v>
      </c>
      <c r="AR237" s="103"/>
      <c r="AS237" s="103">
        <f t="shared" ref="AS237:AS244" si="178">+W237/30*5</f>
        <v>2384.3333333333335</v>
      </c>
      <c r="AT237" s="111">
        <v>0</v>
      </c>
      <c r="AU237" s="111">
        <v>0</v>
      </c>
      <c r="AV237" s="111"/>
      <c r="AW237" s="111"/>
      <c r="AX237" s="106">
        <v>0</v>
      </c>
      <c r="AY237" s="106">
        <v>0</v>
      </c>
      <c r="AZ237" s="106">
        <v>0</v>
      </c>
      <c r="BA237" s="112">
        <v>0</v>
      </c>
      <c r="BB237" s="108">
        <f t="shared" si="164"/>
        <v>284822.32</v>
      </c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  <c r="GR237" s="15"/>
      <c r="GS237" s="15"/>
      <c r="GT237" s="15"/>
      <c r="GU237" s="15"/>
      <c r="GV237" s="15"/>
      <c r="GW237" s="15"/>
      <c r="GX237" s="15"/>
      <c r="GY237" s="15"/>
      <c r="GZ237" s="15"/>
      <c r="HA237" s="15"/>
      <c r="HB237" s="15"/>
      <c r="HC237" s="15"/>
      <c r="HD237" s="15"/>
      <c r="HE237" s="15"/>
      <c r="HF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  <c r="IM237" s="15"/>
      <c r="IN237" s="15"/>
      <c r="IO237" s="15"/>
      <c r="IP237" s="15"/>
      <c r="IQ237" s="15"/>
      <c r="IR237" s="15"/>
      <c r="IS237" s="15"/>
      <c r="IT237" s="15"/>
      <c r="IU237" s="15"/>
      <c r="IV237" s="15"/>
      <c r="IW237" s="15"/>
      <c r="IX237" s="15"/>
      <c r="IY237" s="15"/>
      <c r="IZ237" s="15"/>
      <c r="JA237" s="15"/>
    </row>
    <row r="238" spans="1:261" s="16" customFormat="1" ht="24" customHeight="1" x14ac:dyDescent="0.2">
      <c r="A238" s="27">
        <f t="shared" si="149"/>
        <v>226</v>
      </c>
      <c r="B238" s="29">
        <v>11</v>
      </c>
      <c r="C238" s="30" t="s">
        <v>57</v>
      </c>
      <c r="D238" s="31">
        <v>251</v>
      </c>
      <c r="E238" s="30">
        <v>372</v>
      </c>
      <c r="F238" s="32">
        <v>2</v>
      </c>
      <c r="G238" s="32"/>
      <c r="H238" s="141">
        <v>2185</v>
      </c>
      <c r="I238" s="33" t="s">
        <v>505</v>
      </c>
      <c r="J238" s="33" t="s">
        <v>506</v>
      </c>
      <c r="K238" s="27" t="s">
        <v>68</v>
      </c>
      <c r="L238" s="28">
        <v>43374</v>
      </c>
      <c r="M238" s="28" t="s">
        <v>522</v>
      </c>
      <c r="N238" s="26" t="s">
        <v>527</v>
      </c>
      <c r="O238" s="27">
        <v>6</v>
      </c>
      <c r="P238" s="27">
        <v>60</v>
      </c>
      <c r="Q238" s="27" t="s">
        <v>96</v>
      </c>
      <c r="R238" s="33" t="s">
        <v>114</v>
      </c>
      <c r="S238" s="27">
        <v>15</v>
      </c>
      <c r="T238" s="33" t="s">
        <v>528</v>
      </c>
      <c r="U238" s="27" t="s">
        <v>365</v>
      </c>
      <c r="V238" s="34" t="s">
        <v>287</v>
      </c>
      <c r="W238" s="110">
        <v>14306</v>
      </c>
      <c r="X238" s="111">
        <v>915</v>
      </c>
      <c r="Y238" s="111">
        <v>836</v>
      </c>
      <c r="Z238" s="111"/>
      <c r="AA238" s="104">
        <v>0</v>
      </c>
      <c r="AB238" s="105">
        <f t="shared" si="157"/>
        <v>2503.5499999999997</v>
      </c>
      <c r="AC238" s="105">
        <f t="shared" si="158"/>
        <v>429.18</v>
      </c>
      <c r="AD238" s="105">
        <f t="shared" si="150"/>
        <v>1216.01</v>
      </c>
      <c r="AE238" s="105">
        <f t="shared" si="151"/>
        <v>286.12</v>
      </c>
      <c r="AF238" s="102">
        <f t="shared" si="159"/>
        <v>171672</v>
      </c>
      <c r="AG238" s="103">
        <f t="shared" si="159"/>
        <v>10980</v>
      </c>
      <c r="AH238" s="103">
        <f t="shared" si="159"/>
        <v>10032</v>
      </c>
      <c r="AI238" s="111"/>
      <c r="AJ238" s="103">
        <f t="shared" si="160"/>
        <v>0</v>
      </c>
      <c r="AK238" s="103">
        <f t="shared" si="161"/>
        <v>23843.333333333332</v>
      </c>
      <c r="AL238" s="103">
        <f t="shared" si="162"/>
        <v>2384.3333333333335</v>
      </c>
      <c r="AM238" s="111">
        <v>6828</v>
      </c>
      <c r="AN238" s="103">
        <f t="shared" si="163"/>
        <v>30042.6</v>
      </c>
      <c r="AO238" s="103">
        <f t="shared" si="163"/>
        <v>5150.16</v>
      </c>
      <c r="AP238" s="103">
        <f t="shared" si="176"/>
        <v>14592.119999999999</v>
      </c>
      <c r="AQ238" s="103">
        <f t="shared" si="177"/>
        <v>3433.44</v>
      </c>
      <c r="AR238" s="103"/>
      <c r="AS238" s="103">
        <f t="shared" si="178"/>
        <v>2384.3333333333335</v>
      </c>
      <c r="AT238" s="111">
        <v>0</v>
      </c>
      <c r="AU238" s="111">
        <v>0</v>
      </c>
      <c r="AV238" s="111"/>
      <c r="AW238" s="111"/>
      <c r="AX238" s="106">
        <v>0</v>
      </c>
      <c r="AY238" s="106">
        <v>0</v>
      </c>
      <c r="AZ238" s="106">
        <v>0</v>
      </c>
      <c r="BA238" s="112">
        <v>0</v>
      </c>
      <c r="BB238" s="108">
        <f t="shared" si="164"/>
        <v>281342.32</v>
      </c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  <c r="GP238" s="15"/>
      <c r="GQ238" s="15"/>
      <c r="GR238" s="15"/>
      <c r="GS238" s="15"/>
      <c r="GT238" s="15"/>
      <c r="GU238" s="15"/>
      <c r="GV238" s="15"/>
      <c r="GW238" s="15"/>
      <c r="GX238" s="15"/>
      <c r="GY238" s="15"/>
      <c r="GZ238" s="15"/>
      <c r="HA238" s="15"/>
      <c r="HB238" s="15"/>
      <c r="HC238" s="15"/>
      <c r="HD238" s="15"/>
      <c r="HE238" s="15"/>
      <c r="HF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  <c r="IM238" s="15"/>
      <c r="IN238" s="15"/>
      <c r="IO238" s="15"/>
      <c r="IP238" s="15"/>
      <c r="IQ238" s="15"/>
      <c r="IR238" s="15"/>
      <c r="IS238" s="15"/>
      <c r="IT238" s="15"/>
      <c r="IU238" s="15"/>
      <c r="IV238" s="15"/>
      <c r="IW238" s="15"/>
      <c r="IX238" s="15"/>
      <c r="IY238" s="15"/>
      <c r="IZ238" s="15"/>
      <c r="JA238" s="15"/>
    </row>
    <row r="239" spans="1:261" s="16" customFormat="1" ht="24" customHeight="1" x14ac:dyDescent="0.2">
      <c r="A239" s="27">
        <f t="shared" si="149"/>
        <v>227</v>
      </c>
      <c r="B239" s="29">
        <v>11</v>
      </c>
      <c r="C239" s="30" t="s">
        <v>57</v>
      </c>
      <c r="D239" s="31">
        <v>251</v>
      </c>
      <c r="E239" s="30">
        <v>372</v>
      </c>
      <c r="F239" s="32">
        <v>2</v>
      </c>
      <c r="G239" s="32"/>
      <c r="H239" s="141">
        <v>2258</v>
      </c>
      <c r="I239" s="33" t="s">
        <v>634</v>
      </c>
      <c r="J239" s="33" t="s">
        <v>635</v>
      </c>
      <c r="K239" s="27" t="s">
        <v>68</v>
      </c>
      <c r="L239" s="28">
        <v>44105</v>
      </c>
      <c r="M239" s="26" t="s">
        <v>687</v>
      </c>
      <c r="N239" s="26" t="s">
        <v>527</v>
      </c>
      <c r="O239" s="27">
        <v>6</v>
      </c>
      <c r="P239" s="27">
        <v>60</v>
      </c>
      <c r="Q239" s="27" t="s">
        <v>59</v>
      </c>
      <c r="R239" s="33" t="s">
        <v>114</v>
      </c>
      <c r="S239" s="27">
        <v>15</v>
      </c>
      <c r="T239" s="33" t="s">
        <v>528</v>
      </c>
      <c r="U239" s="27" t="s">
        <v>365</v>
      </c>
      <c r="V239" s="34" t="s">
        <v>287</v>
      </c>
      <c r="W239" s="110">
        <v>14306</v>
      </c>
      <c r="X239" s="111">
        <v>915</v>
      </c>
      <c r="Y239" s="111">
        <v>836</v>
      </c>
      <c r="Z239" s="111"/>
      <c r="AA239" s="104">
        <v>0</v>
      </c>
      <c r="AB239" s="105">
        <f>+W239*17.5%</f>
        <v>2503.5499999999997</v>
      </c>
      <c r="AC239" s="105">
        <f>+W239*3%</f>
        <v>429.18</v>
      </c>
      <c r="AD239" s="105">
        <f>+W239*8.5%</f>
        <v>1216.01</v>
      </c>
      <c r="AE239" s="105">
        <f>+W239*2%</f>
        <v>286.12</v>
      </c>
      <c r="AF239" s="102">
        <f t="shared" ref="AF239:AH240" si="179">+W239*12</f>
        <v>171672</v>
      </c>
      <c r="AG239" s="103">
        <f t="shared" si="179"/>
        <v>10980</v>
      </c>
      <c r="AH239" s="103">
        <f t="shared" si="179"/>
        <v>10032</v>
      </c>
      <c r="AI239" s="111"/>
      <c r="AJ239" s="103">
        <f>+AA239*12</f>
        <v>0</v>
      </c>
      <c r="AK239" s="103">
        <f>+W239/30*50</f>
        <v>23843.333333333332</v>
      </c>
      <c r="AL239" s="103">
        <f>+W239/30*20*0.25</f>
        <v>2384.3333333333335</v>
      </c>
      <c r="AM239" s="111">
        <v>9149.4</v>
      </c>
      <c r="AN239" s="103">
        <f t="shared" ref="AN239:AQ240" si="180">+AB239*12</f>
        <v>30042.6</v>
      </c>
      <c r="AO239" s="103">
        <f t="shared" si="180"/>
        <v>5150.16</v>
      </c>
      <c r="AP239" s="103">
        <f t="shared" si="180"/>
        <v>14592.119999999999</v>
      </c>
      <c r="AQ239" s="103">
        <f t="shared" si="180"/>
        <v>3433.44</v>
      </c>
      <c r="AR239" s="103"/>
      <c r="AS239" s="103">
        <f>+W239/30*5</f>
        <v>2384.3333333333335</v>
      </c>
      <c r="AT239" s="111">
        <v>0</v>
      </c>
      <c r="AU239" s="111">
        <v>0</v>
      </c>
      <c r="AV239" s="111"/>
      <c r="AW239" s="111"/>
      <c r="AX239" s="106">
        <v>0</v>
      </c>
      <c r="AY239" s="106">
        <v>0</v>
      </c>
      <c r="AZ239" s="106">
        <v>0</v>
      </c>
      <c r="BA239" s="112">
        <v>0</v>
      </c>
      <c r="BB239" s="108">
        <f>SUM(AF239:BA239)</f>
        <v>283663.71999999997</v>
      </c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  <c r="FZ239" s="15"/>
      <c r="GA239" s="15"/>
      <c r="GB239" s="15"/>
      <c r="GC239" s="15"/>
      <c r="GD239" s="15"/>
      <c r="GE239" s="15"/>
      <c r="GF239" s="15"/>
      <c r="GG239" s="15"/>
      <c r="GH239" s="15"/>
      <c r="GI239" s="15"/>
      <c r="GJ239" s="15"/>
      <c r="GK239" s="15"/>
      <c r="GL239" s="15"/>
      <c r="GM239" s="15"/>
      <c r="GN239" s="15"/>
      <c r="GO239" s="15"/>
      <c r="GP239" s="15"/>
      <c r="GQ239" s="15"/>
      <c r="GR239" s="15"/>
      <c r="GS239" s="15"/>
      <c r="GT239" s="15"/>
      <c r="GU239" s="15"/>
      <c r="GV239" s="15"/>
      <c r="GW239" s="15"/>
      <c r="GX239" s="15"/>
      <c r="GY239" s="15"/>
      <c r="GZ239" s="15"/>
      <c r="HA239" s="15"/>
      <c r="HB239" s="15"/>
      <c r="HC239" s="15"/>
      <c r="HD239" s="15"/>
      <c r="HE239" s="15"/>
      <c r="HF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  <c r="IM239" s="15"/>
      <c r="IN239" s="15"/>
      <c r="IO239" s="15"/>
      <c r="IP239" s="15"/>
      <c r="IQ239" s="15"/>
      <c r="IR239" s="15"/>
      <c r="IS239" s="15"/>
      <c r="IT239" s="15"/>
      <c r="IU239" s="15"/>
      <c r="IV239" s="15"/>
      <c r="IW239" s="15"/>
      <c r="IX239" s="15"/>
      <c r="IY239" s="15"/>
      <c r="IZ239" s="15"/>
      <c r="JA239" s="15"/>
    </row>
    <row r="240" spans="1:261" s="16" customFormat="1" ht="24" customHeight="1" x14ac:dyDescent="0.2">
      <c r="A240" s="27">
        <f t="shared" si="149"/>
        <v>228</v>
      </c>
      <c r="B240" s="29">
        <v>11</v>
      </c>
      <c r="C240" s="30" t="s">
        <v>57</v>
      </c>
      <c r="D240" s="31">
        <v>251</v>
      </c>
      <c r="E240" s="30">
        <v>372</v>
      </c>
      <c r="F240" s="32">
        <v>2</v>
      </c>
      <c r="G240" s="32"/>
      <c r="H240" s="141">
        <v>2273</v>
      </c>
      <c r="I240" s="33" t="s">
        <v>587</v>
      </c>
      <c r="J240" s="33" t="s">
        <v>592</v>
      </c>
      <c r="K240" s="27" t="s">
        <v>58</v>
      </c>
      <c r="L240" s="28">
        <v>44136</v>
      </c>
      <c r="M240" s="26" t="s">
        <v>687</v>
      </c>
      <c r="N240" s="26" t="s">
        <v>527</v>
      </c>
      <c r="O240" s="27">
        <v>6</v>
      </c>
      <c r="P240" s="27">
        <v>60</v>
      </c>
      <c r="Q240" s="27" t="s">
        <v>59</v>
      </c>
      <c r="R240" s="33" t="s">
        <v>114</v>
      </c>
      <c r="S240" s="27">
        <v>15</v>
      </c>
      <c r="T240" s="33" t="s">
        <v>528</v>
      </c>
      <c r="U240" s="27" t="s">
        <v>430</v>
      </c>
      <c r="V240" s="34" t="s">
        <v>287</v>
      </c>
      <c r="W240" s="110">
        <v>14306</v>
      </c>
      <c r="X240" s="111">
        <v>915</v>
      </c>
      <c r="Y240" s="111">
        <v>836</v>
      </c>
      <c r="Z240" s="111"/>
      <c r="AA240" s="104">
        <v>0</v>
      </c>
      <c r="AB240" s="105">
        <f>+W240*17.5%</f>
        <v>2503.5499999999997</v>
      </c>
      <c r="AC240" s="105">
        <f>+W240*3%</f>
        <v>429.18</v>
      </c>
      <c r="AD240" s="105">
        <f>+W240*8.5%</f>
        <v>1216.01</v>
      </c>
      <c r="AE240" s="105">
        <f>+W240*2%</f>
        <v>286.12</v>
      </c>
      <c r="AF240" s="102">
        <f t="shared" si="179"/>
        <v>171672</v>
      </c>
      <c r="AG240" s="103">
        <f t="shared" si="179"/>
        <v>10980</v>
      </c>
      <c r="AH240" s="103">
        <f t="shared" si="179"/>
        <v>10032</v>
      </c>
      <c r="AI240" s="111"/>
      <c r="AJ240" s="103">
        <f>+AA240*12</f>
        <v>0</v>
      </c>
      <c r="AK240" s="103">
        <f>+W240/30*50</f>
        <v>23843.333333333332</v>
      </c>
      <c r="AL240" s="103">
        <f>+W240/30*20*0.25</f>
        <v>2384.3333333333335</v>
      </c>
      <c r="AM240" s="111">
        <v>6828</v>
      </c>
      <c r="AN240" s="103">
        <f t="shared" si="180"/>
        <v>30042.6</v>
      </c>
      <c r="AO240" s="103">
        <f t="shared" si="180"/>
        <v>5150.16</v>
      </c>
      <c r="AP240" s="103">
        <f t="shared" si="180"/>
        <v>14592.119999999999</v>
      </c>
      <c r="AQ240" s="103">
        <f t="shared" si="180"/>
        <v>3433.44</v>
      </c>
      <c r="AR240" s="103"/>
      <c r="AS240" s="103">
        <f>+W240/30*5</f>
        <v>2384.3333333333335</v>
      </c>
      <c r="AT240" s="111">
        <v>0</v>
      </c>
      <c r="AU240" s="111">
        <v>0</v>
      </c>
      <c r="AV240" s="111"/>
      <c r="AW240" s="111"/>
      <c r="AX240" s="106">
        <v>0</v>
      </c>
      <c r="AY240" s="106">
        <v>0</v>
      </c>
      <c r="AZ240" s="106">
        <v>0</v>
      </c>
      <c r="BA240" s="112">
        <v>0</v>
      </c>
      <c r="BB240" s="108">
        <f>SUM(AF240:BA240)</f>
        <v>281342.32</v>
      </c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  <c r="FG240" s="15"/>
      <c r="FH240" s="15"/>
      <c r="FI240" s="15"/>
      <c r="FJ240" s="15"/>
      <c r="FK240" s="15"/>
      <c r="FL240" s="15"/>
      <c r="FM240" s="15"/>
      <c r="FN240" s="15"/>
      <c r="FO240" s="15"/>
      <c r="FP240" s="15"/>
      <c r="FQ240" s="15"/>
      <c r="FR240" s="15"/>
      <c r="FS240" s="15"/>
      <c r="FT240" s="15"/>
      <c r="FU240" s="15"/>
      <c r="FV240" s="15"/>
      <c r="FW240" s="15"/>
      <c r="FX240" s="15"/>
      <c r="FY240" s="15"/>
      <c r="FZ240" s="15"/>
      <c r="GA240" s="15"/>
      <c r="GB240" s="15"/>
      <c r="GC240" s="15"/>
      <c r="GD240" s="15"/>
      <c r="GE240" s="15"/>
      <c r="GF240" s="15"/>
      <c r="GG240" s="15"/>
      <c r="GH240" s="15"/>
      <c r="GI240" s="15"/>
      <c r="GJ240" s="15"/>
      <c r="GK240" s="15"/>
      <c r="GL240" s="15"/>
      <c r="GM240" s="15"/>
      <c r="GN240" s="15"/>
      <c r="GO240" s="15"/>
      <c r="GP240" s="15"/>
      <c r="GQ240" s="15"/>
      <c r="GR240" s="15"/>
      <c r="GS240" s="15"/>
      <c r="GT240" s="15"/>
      <c r="GU240" s="15"/>
      <c r="GV240" s="15"/>
      <c r="GW240" s="15"/>
      <c r="GX240" s="15"/>
      <c r="GY240" s="15"/>
      <c r="GZ240" s="15"/>
      <c r="HA240" s="15"/>
      <c r="HB240" s="15"/>
      <c r="HC240" s="15"/>
      <c r="HD240" s="15"/>
      <c r="HE240" s="15"/>
      <c r="HF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  <c r="IM240" s="15"/>
      <c r="IN240" s="15"/>
      <c r="IO240" s="15"/>
      <c r="IP240" s="15"/>
      <c r="IQ240" s="15"/>
      <c r="IR240" s="15"/>
      <c r="IS240" s="15"/>
      <c r="IT240" s="15"/>
      <c r="IU240" s="15"/>
      <c r="IV240" s="15"/>
      <c r="IW240" s="15"/>
      <c r="IX240" s="15"/>
      <c r="IY240" s="15"/>
      <c r="IZ240" s="15"/>
      <c r="JA240" s="15"/>
    </row>
    <row r="241" spans="1:261" s="16" customFormat="1" ht="24" customHeight="1" x14ac:dyDescent="0.2">
      <c r="A241" s="27">
        <f t="shared" si="149"/>
        <v>229</v>
      </c>
      <c r="B241" s="29">
        <v>11</v>
      </c>
      <c r="C241" s="30" t="s">
        <v>57</v>
      </c>
      <c r="D241" s="31">
        <v>251</v>
      </c>
      <c r="E241" s="30">
        <v>372</v>
      </c>
      <c r="F241" s="32">
        <v>2</v>
      </c>
      <c r="G241" s="32"/>
      <c r="H241" s="141">
        <v>2310</v>
      </c>
      <c r="I241" s="33" t="s">
        <v>682</v>
      </c>
      <c r="J241" s="33" t="s">
        <v>681</v>
      </c>
      <c r="K241" s="27" t="s">
        <v>68</v>
      </c>
      <c r="L241" s="28">
        <v>44363</v>
      </c>
      <c r="M241" s="26" t="s">
        <v>687</v>
      </c>
      <c r="N241" s="26" t="s">
        <v>527</v>
      </c>
      <c r="O241" s="27">
        <v>6</v>
      </c>
      <c r="P241" s="27">
        <v>60</v>
      </c>
      <c r="Q241" s="27" t="s">
        <v>59</v>
      </c>
      <c r="R241" s="33" t="s">
        <v>114</v>
      </c>
      <c r="S241" s="27">
        <v>15</v>
      </c>
      <c r="T241" s="33" t="s">
        <v>528</v>
      </c>
      <c r="U241" s="27" t="s">
        <v>365</v>
      </c>
      <c r="V241" s="34" t="s">
        <v>287</v>
      </c>
      <c r="W241" s="110">
        <v>14306</v>
      </c>
      <c r="X241" s="111">
        <v>915</v>
      </c>
      <c r="Y241" s="111">
        <v>836</v>
      </c>
      <c r="Z241" s="111"/>
      <c r="AA241" s="104">
        <v>0</v>
      </c>
      <c r="AB241" s="105">
        <f t="shared" si="157"/>
        <v>2503.5499999999997</v>
      </c>
      <c r="AC241" s="105">
        <f t="shared" si="158"/>
        <v>429.18</v>
      </c>
      <c r="AD241" s="105">
        <f t="shared" si="150"/>
        <v>1216.01</v>
      </c>
      <c r="AE241" s="105">
        <f t="shared" si="151"/>
        <v>286.12</v>
      </c>
      <c r="AF241" s="102">
        <f t="shared" si="159"/>
        <v>171672</v>
      </c>
      <c r="AG241" s="103">
        <f t="shared" si="159"/>
        <v>10980</v>
      </c>
      <c r="AH241" s="103">
        <f t="shared" si="159"/>
        <v>10032</v>
      </c>
      <c r="AI241" s="111"/>
      <c r="AJ241" s="103">
        <f t="shared" si="160"/>
        <v>0</v>
      </c>
      <c r="AK241" s="103">
        <f t="shared" si="161"/>
        <v>23843.333333333332</v>
      </c>
      <c r="AL241" s="103">
        <f t="shared" si="162"/>
        <v>2384.3333333333335</v>
      </c>
      <c r="AM241" s="111">
        <v>6828</v>
      </c>
      <c r="AN241" s="103">
        <f t="shared" si="163"/>
        <v>30042.6</v>
      </c>
      <c r="AO241" s="103">
        <f t="shared" si="163"/>
        <v>5150.16</v>
      </c>
      <c r="AP241" s="103">
        <f t="shared" si="176"/>
        <v>14592.119999999999</v>
      </c>
      <c r="AQ241" s="103">
        <f t="shared" si="177"/>
        <v>3433.44</v>
      </c>
      <c r="AR241" s="103"/>
      <c r="AS241" s="103">
        <f t="shared" si="178"/>
        <v>2384.3333333333335</v>
      </c>
      <c r="AT241" s="111">
        <v>0</v>
      </c>
      <c r="AU241" s="111">
        <v>0</v>
      </c>
      <c r="AV241" s="111"/>
      <c r="AW241" s="111"/>
      <c r="AX241" s="106">
        <v>0</v>
      </c>
      <c r="AY241" s="106">
        <v>0</v>
      </c>
      <c r="AZ241" s="106">
        <v>0</v>
      </c>
      <c r="BA241" s="112">
        <v>0</v>
      </c>
      <c r="BB241" s="108">
        <f t="shared" si="164"/>
        <v>281342.32</v>
      </c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15"/>
      <c r="GR241" s="15"/>
      <c r="GS241" s="15"/>
      <c r="GT241" s="15"/>
      <c r="GU241" s="15"/>
      <c r="GV241" s="15"/>
      <c r="GW241" s="15"/>
      <c r="GX241" s="15"/>
      <c r="GY241" s="15"/>
      <c r="GZ241" s="15"/>
      <c r="HA241" s="15"/>
      <c r="HB241" s="15"/>
      <c r="HC241" s="15"/>
      <c r="HD241" s="15"/>
      <c r="HE241" s="15"/>
      <c r="HF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  <c r="IM241" s="15"/>
      <c r="IN241" s="15"/>
      <c r="IO241" s="15"/>
      <c r="IP241" s="15"/>
      <c r="IQ241" s="15"/>
      <c r="IR241" s="15"/>
      <c r="IS241" s="15"/>
      <c r="IT241" s="15"/>
      <c r="IU241" s="15"/>
      <c r="IV241" s="15"/>
      <c r="IW241" s="15"/>
      <c r="IX241" s="15"/>
      <c r="IY241" s="15"/>
      <c r="IZ241" s="15"/>
      <c r="JA241" s="15"/>
    </row>
    <row r="242" spans="1:261" s="16" customFormat="1" ht="24" customHeight="1" x14ac:dyDescent="0.2">
      <c r="A242" s="27">
        <f t="shared" si="149"/>
        <v>230</v>
      </c>
      <c r="B242" s="29">
        <v>11</v>
      </c>
      <c r="C242" s="30" t="s">
        <v>57</v>
      </c>
      <c r="D242" s="31">
        <v>251</v>
      </c>
      <c r="E242" s="30">
        <v>372</v>
      </c>
      <c r="F242" s="32">
        <v>1</v>
      </c>
      <c r="G242" s="32"/>
      <c r="H242" s="141">
        <v>830</v>
      </c>
      <c r="I242" s="33" t="s">
        <v>507</v>
      </c>
      <c r="J242" s="33" t="s">
        <v>508</v>
      </c>
      <c r="K242" s="27" t="s">
        <v>58</v>
      </c>
      <c r="L242" s="28">
        <v>29015</v>
      </c>
      <c r="M242" s="28" t="s">
        <v>522</v>
      </c>
      <c r="N242" s="26" t="s">
        <v>527</v>
      </c>
      <c r="O242" s="27">
        <v>2</v>
      </c>
      <c r="P242" s="27">
        <v>40</v>
      </c>
      <c r="Q242" s="27" t="s">
        <v>96</v>
      </c>
      <c r="R242" s="33" t="s">
        <v>114</v>
      </c>
      <c r="S242" s="27">
        <v>15</v>
      </c>
      <c r="T242" s="33" t="s">
        <v>530</v>
      </c>
      <c r="U242" s="27" t="s">
        <v>427</v>
      </c>
      <c r="V242" s="34" t="s">
        <v>471</v>
      </c>
      <c r="W242" s="110">
        <v>11929</v>
      </c>
      <c r="X242" s="111">
        <v>737</v>
      </c>
      <c r="Y242" s="111">
        <v>675</v>
      </c>
      <c r="Z242" s="111"/>
      <c r="AA242" s="104">
        <v>0</v>
      </c>
      <c r="AB242" s="105">
        <f t="shared" si="157"/>
        <v>2087.5749999999998</v>
      </c>
      <c r="AC242" s="105">
        <f t="shared" si="158"/>
        <v>357.87</v>
      </c>
      <c r="AD242" s="105">
        <f t="shared" si="150"/>
        <v>1013.965</v>
      </c>
      <c r="AE242" s="105">
        <f t="shared" si="151"/>
        <v>238.58</v>
      </c>
      <c r="AF242" s="102">
        <f t="shared" si="159"/>
        <v>143148</v>
      </c>
      <c r="AG242" s="103">
        <f t="shared" si="159"/>
        <v>8844</v>
      </c>
      <c r="AH242" s="103">
        <f t="shared" si="159"/>
        <v>8100</v>
      </c>
      <c r="AI242" s="111"/>
      <c r="AJ242" s="103">
        <f t="shared" si="160"/>
        <v>0</v>
      </c>
      <c r="AK242" s="103">
        <f t="shared" si="161"/>
        <v>19881.666666666668</v>
      </c>
      <c r="AL242" s="103">
        <f t="shared" si="162"/>
        <v>1988.1666666666665</v>
      </c>
      <c r="AM242" s="111">
        <v>5639.5</v>
      </c>
      <c r="AN242" s="103">
        <f t="shared" si="163"/>
        <v>25050.899999999998</v>
      </c>
      <c r="AO242" s="103">
        <f t="shared" si="163"/>
        <v>4294.4400000000005</v>
      </c>
      <c r="AP242" s="103">
        <f t="shared" si="176"/>
        <v>12167.58</v>
      </c>
      <c r="AQ242" s="103">
        <f t="shared" si="177"/>
        <v>2862.96</v>
      </c>
      <c r="AR242" s="103"/>
      <c r="AS242" s="103">
        <f t="shared" si="178"/>
        <v>1988.1666666666665</v>
      </c>
      <c r="AT242" s="111">
        <v>0</v>
      </c>
      <c r="AU242" s="111">
        <v>0</v>
      </c>
      <c r="AV242" s="111"/>
      <c r="AW242" s="111"/>
      <c r="AX242" s="106">
        <v>0</v>
      </c>
      <c r="AY242" s="106">
        <v>0</v>
      </c>
      <c r="AZ242" s="106">
        <v>0</v>
      </c>
      <c r="BA242" s="112">
        <v>0</v>
      </c>
      <c r="BB242" s="108">
        <f t="shared" si="164"/>
        <v>233965.37999999995</v>
      </c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  <c r="FZ242" s="15"/>
      <c r="GA242" s="15"/>
      <c r="GB242" s="15"/>
      <c r="GC242" s="15"/>
      <c r="GD242" s="15"/>
      <c r="GE242" s="15"/>
      <c r="GF242" s="15"/>
      <c r="GG242" s="15"/>
      <c r="GH242" s="15"/>
      <c r="GI242" s="15"/>
      <c r="GJ242" s="15"/>
      <c r="GK242" s="15"/>
      <c r="GL242" s="15"/>
      <c r="GM242" s="15"/>
      <c r="GN242" s="15"/>
      <c r="GO242" s="15"/>
      <c r="GP242" s="15"/>
      <c r="GQ242" s="15"/>
      <c r="GR242" s="15"/>
      <c r="GS242" s="15"/>
      <c r="GT242" s="15"/>
      <c r="GU242" s="15"/>
      <c r="GV242" s="15"/>
      <c r="GW242" s="15"/>
      <c r="GX242" s="15"/>
      <c r="GY242" s="15"/>
      <c r="GZ242" s="15"/>
      <c r="HA242" s="15"/>
      <c r="HB242" s="15"/>
      <c r="HC242" s="15"/>
      <c r="HD242" s="15"/>
      <c r="HE242" s="15"/>
      <c r="HF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  <c r="IM242" s="15"/>
      <c r="IN242" s="15"/>
      <c r="IO242" s="15"/>
      <c r="IP242" s="15"/>
      <c r="IQ242" s="15"/>
      <c r="IR242" s="15"/>
      <c r="IS242" s="15"/>
      <c r="IT242" s="15"/>
      <c r="IU242" s="15"/>
      <c r="IV242" s="15"/>
      <c r="IW242" s="15"/>
      <c r="IX242" s="15"/>
      <c r="IY242" s="15"/>
      <c r="IZ242" s="15"/>
      <c r="JA242" s="15"/>
    </row>
    <row r="243" spans="1:261" s="16" customFormat="1" ht="24" customHeight="1" x14ac:dyDescent="0.2">
      <c r="A243" s="27">
        <f t="shared" si="149"/>
        <v>231</v>
      </c>
      <c r="B243" s="29">
        <v>11</v>
      </c>
      <c r="C243" s="30" t="s">
        <v>57</v>
      </c>
      <c r="D243" s="31">
        <v>251</v>
      </c>
      <c r="E243" s="30">
        <v>372</v>
      </c>
      <c r="F243" s="32">
        <v>1</v>
      </c>
      <c r="G243" s="32"/>
      <c r="H243" s="141">
        <v>2239</v>
      </c>
      <c r="I243" s="33" t="s">
        <v>529</v>
      </c>
      <c r="J243" s="33" t="s">
        <v>509</v>
      </c>
      <c r="K243" s="27" t="s">
        <v>58</v>
      </c>
      <c r="L243" s="28">
        <v>43892</v>
      </c>
      <c r="M243" s="28" t="s">
        <v>522</v>
      </c>
      <c r="N243" s="26" t="s">
        <v>527</v>
      </c>
      <c r="O243" s="27">
        <v>2</v>
      </c>
      <c r="P243" s="27">
        <v>40</v>
      </c>
      <c r="Q243" s="27" t="s">
        <v>96</v>
      </c>
      <c r="R243" s="33" t="s">
        <v>114</v>
      </c>
      <c r="S243" s="27">
        <v>15</v>
      </c>
      <c r="T243" s="33" t="s">
        <v>530</v>
      </c>
      <c r="U243" s="27" t="s">
        <v>427</v>
      </c>
      <c r="V243" s="34" t="s">
        <v>471</v>
      </c>
      <c r="W243" s="110">
        <v>11929</v>
      </c>
      <c r="X243" s="111">
        <v>737</v>
      </c>
      <c r="Y243" s="111">
        <v>675</v>
      </c>
      <c r="Z243" s="111"/>
      <c r="AA243" s="104">
        <v>0</v>
      </c>
      <c r="AB243" s="105">
        <f t="shared" si="157"/>
        <v>2087.5749999999998</v>
      </c>
      <c r="AC243" s="105">
        <f t="shared" si="158"/>
        <v>357.87</v>
      </c>
      <c r="AD243" s="105">
        <f t="shared" si="150"/>
        <v>1013.965</v>
      </c>
      <c r="AE243" s="105">
        <f>+W243*2%</f>
        <v>238.58</v>
      </c>
      <c r="AF243" s="102">
        <f t="shared" si="159"/>
        <v>143148</v>
      </c>
      <c r="AG243" s="103">
        <f t="shared" si="159"/>
        <v>8844</v>
      </c>
      <c r="AH243" s="103">
        <f t="shared" si="159"/>
        <v>8100</v>
      </c>
      <c r="AI243" s="111"/>
      <c r="AJ243" s="103">
        <f t="shared" si="160"/>
        <v>0</v>
      </c>
      <c r="AK243" s="103">
        <f t="shared" si="161"/>
        <v>19881.666666666668</v>
      </c>
      <c r="AL243" s="103">
        <f t="shared" si="162"/>
        <v>1988.1666666666665</v>
      </c>
      <c r="AM243" s="111">
        <v>5639.5</v>
      </c>
      <c r="AN243" s="103">
        <f t="shared" si="163"/>
        <v>25050.899999999998</v>
      </c>
      <c r="AO243" s="103">
        <f t="shared" si="163"/>
        <v>4294.4400000000005</v>
      </c>
      <c r="AP243" s="103">
        <f t="shared" si="176"/>
        <v>12167.58</v>
      </c>
      <c r="AQ243" s="103">
        <f t="shared" si="177"/>
        <v>2862.96</v>
      </c>
      <c r="AR243" s="103"/>
      <c r="AS243" s="103">
        <f t="shared" si="178"/>
        <v>1988.1666666666665</v>
      </c>
      <c r="AT243" s="111">
        <v>0</v>
      </c>
      <c r="AU243" s="111">
        <v>0</v>
      </c>
      <c r="AV243" s="111"/>
      <c r="AW243" s="111"/>
      <c r="AX243" s="113">
        <v>0</v>
      </c>
      <c r="AY243" s="113">
        <v>0</v>
      </c>
      <c r="AZ243" s="113">
        <v>0</v>
      </c>
      <c r="BA243" s="112">
        <v>0</v>
      </c>
      <c r="BB243" s="108">
        <f t="shared" si="164"/>
        <v>233965.37999999995</v>
      </c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  <c r="GR243" s="15"/>
      <c r="GS243" s="15"/>
      <c r="GT243" s="15"/>
      <c r="GU243" s="15"/>
      <c r="GV243" s="15"/>
      <c r="GW243" s="15"/>
      <c r="GX243" s="15"/>
      <c r="GY243" s="15"/>
      <c r="GZ243" s="15"/>
      <c r="HA243" s="15"/>
      <c r="HB243" s="15"/>
      <c r="HC243" s="15"/>
      <c r="HD243" s="15"/>
      <c r="HE243" s="15"/>
      <c r="HF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  <c r="IM243" s="15"/>
      <c r="IN243" s="15"/>
      <c r="IO243" s="15"/>
      <c r="IP243" s="15"/>
      <c r="IQ243" s="15"/>
      <c r="IR243" s="15"/>
      <c r="IS243" s="15"/>
      <c r="IT243" s="15"/>
      <c r="IU243" s="15"/>
      <c r="IV243" s="15"/>
      <c r="IW243" s="15"/>
      <c r="IX243" s="15"/>
      <c r="IY243" s="15"/>
      <c r="IZ243" s="15"/>
      <c r="JA243" s="15"/>
    </row>
    <row r="244" spans="1:261" s="16" customFormat="1" ht="24" customHeight="1" x14ac:dyDescent="0.2">
      <c r="A244" s="27">
        <f t="shared" si="149"/>
        <v>232</v>
      </c>
      <c r="B244" s="29">
        <v>11</v>
      </c>
      <c r="C244" s="30" t="s">
        <v>57</v>
      </c>
      <c r="D244" s="31">
        <v>251</v>
      </c>
      <c r="E244" s="30">
        <v>372</v>
      </c>
      <c r="F244" s="32">
        <v>1</v>
      </c>
      <c r="G244" s="32"/>
      <c r="H244" s="141">
        <v>1957</v>
      </c>
      <c r="I244" s="33" t="s">
        <v>670</v>
      </c>
      <c r="J244" s="33" t="s">
        <v>671</v>
      </c>
      <c r="K244" s="27" t="s">
        <v>58</v>
      </c>
      <c r="L244" s="28">
        <v>44271</v>
      </c>
      <c r="M244" s="28" t="s">
        <v>522</v>
      </c>
      <c r="N244" s="26" t="s">
        <v>527</v>
      </c>
      <c r="O244" s="27">
        <v>2</v>
      </c>
      <c r="P244" s="27">
        <v>40</v>
      </c>
      <c r="Q244" s="27" t="s">
        <v>96</v>
      </c>
      <c r="R244" s="33" t="s">
        <v>114</v>
      </c>
      <c r="S244" s="27">
        <v>15</v>
      </c>
      <c r="T244" s="33" t="s">
        <v>530</v>
      </c>
      <c r="U244" s="27" t="s">
        <v>427</v>
      </c>
      <c r="V244" s="34" t="s">
        <v>471</v>
      </c>
      <c r="W244" s="110">
        <v>11929</v>
      </c>
      <c r="X244" s="111">
        <v>737</v>
      </c>
      <c r="Y244" s="111">
        <v>675</v>
      </c>
      <c r="Z244" s="111"/>
      <c r="AA244" s="104">
        <v>290</v>
      </c>
      <c r="AB244" s="105">
        <f t="shared" si="157"/>
        <v>2087.5749999999998</v>
      </c>
      <c r="AC244" s="105">
        <f t="shared" si="158"/>
        <v>357.87</v>
      </c>
      <c r="AD244" s="105">
        <f t="shared" si="150"/>
        <v>1013.965</v>
      </c>
      <c r="AE244" s="105">
        <f>+W244*2%</f>
        <v>238.58</v>
      </c>
      <c r="AF244" s="102">
        <f t="shared" si="159"/>
        <v>143148</v>
      </c>
      <c r="AG244" s="103">
        <f t="shared" si="159"/>
        <v>8844</v>
      </c>
      <c r="AH244" s="103">
        <f t="shared" si="159"/>
        <v>8100</v>
      </c>
      <c r="AI244" s="111"/>
      <c r="AJ244" s="103">
        <f t="shared" si="160"/>
        <v>3480</v>
      </c>
      <c r="AK244" s="103">
        <f t="shared" si="161"/>
        <v>19881.666666666668</v>
      </c>
      <c r="AL244" s="103">
        <f t="shared" si="162"/>
        <v>1988.1666666666665</v>
      </c>
      <c r="AM244" s="111">
        <v>5639.5</v>
      </c>
      <c r="AN244" s="103">
        <f t="shared" si="163"/>
        <v>25050.899999999998</v>
      </c>
      <c r="AO244" s="103">
        <f t="shared" si="163"/>
        <v>4294.4400000000005</v>
      </c>
      <c r="AP244" s="103">
        <f t="shared" si="176"/>
        <v>12167.58</v>
      </c>
      <c r="AQ244" s="103">
        <f t="shared" si="177"/>
        <v>2862.96</v>
      </c>
      <c r="AR244" s="103"/>
      <c r="AS244" s="103">
        <f t="shared" si="178"/>
        <v>1988.1666666666665</v>
      </c>
      <c r="AT244" s="111">
        <v>0</v>
      </c>
      <c r="AU244" s="111">
        <v>0</v>
      </c>
      <c r="AV244" s="111"/>
      <c r="AW244" s="111"/>
      <c r="AX244" s="106">
        <v>0</v>
      </c>
      <c r="AY244" s="106">
        <v>0</v>
      </c>
      <c r="AZ244" s="106">
        <v>0</v>
      </c>
      <c r="BA244" s="112">
        <v>0</v>
      </c>
      <c r="BB244" s="108">
        <f t="shared" si="164"/>
        <v>237445.37999999995</v>
      </c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  <c r="FZ244" s="15"/>
      <c r="GA244" s="15"/>
      <c r="GB244" s="15"/>
      <c r="GC244" s="15"/>
      <c r="GD244" s="15"/>
      <c r="GE244" s="15"/>
      <c r="GF244" s="15"/>
      <c r="GG244" s="15"/>
      <c r="GH244" s="15"/>
      <c r="GI244" s="15"/>
      <c r="GJ244" s="15"/>
      <c r="GK244" s="15"/>
      <c r="GL244" s="15"/>
      <c r="GM244" s="15"/>
      <c r="GN244" s="15"/>
      <c r="GO244" s="15"/>
      <c r="GP244" s="15"/>
      <c r="GQ244" s="15"/>
      <c r="GR244" s="15"/>
      <c r="GS244" s="15"/>
      <c r="GT244" s="15"/>
      <c r="GU244" s="15"/>
      <c r="GV244" s="15"/>
      <c r="GW244" s="15"/>
      <c r="GX244" s="15"/>
      <c r="GY244" s="15"/>
      <c r="GZ244" s="15"/>
      <c r="HA244" s="15"/>
      <c r="HB244" s="15"/>
      <c r="HC244" s="15"/>
      <c r="HD244" s="15"/>
      <c r="HE244" s="15"/>
      <c r="HF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  <c r="IM244" s="15"/>
      <c r="IN244" s="15"/>
      <c r="IO244" s="15"/>
      <c r="IP244" s="15"/>
      <c r="IQ244" s="15"/>
      <c r="IR244" s="15"/>
      <c r="IS244" s="15"/>
      <c r="IT244" s="15"/>
      <c r="IU244" s="15"/>
      <c r="IV244" s="15"/>
      <c r="IW244" s="15"/>
      <c r="IX244" s="15"/>
      <c r="IY244" s="15"/>
      <c r="IZ244" s="15"/>
      <c r="JA244" s="15"/>
    </row>
    <row r="245" spans="1:261" s="16" customFormat="1" ht="24" customHeight="1" x14ac:dyDescent="0.2">
      <c r="A245" s="27">
        <f>+A244+1</f>
        <v>233</v>
      </c>
      <c r="B245" s="29">
        <v>11</v>
      </c>
      <c r="C245" s="30">
        <v>11</v>
      </c>
      <c r="D245" s="31">
        <v>251</v>
      </c>
      <c r="E245" s="30">
        <v>372</v>
      </c>
      <c r="F245" s="32">
        <v>1</v>
      </c>
      <c r="G245" s="32"/>
      <c r="H245" s="141">
        <v>1623</v>
      </c>
      <c r="I245" s="33" t="s">
        <v>512</v>
      </c>
      <c r="J245" s="33" t="s">
        <v>513</v>
      </c>
      <c r="K245" s="27" t="s">
        <v>58</v>
      </c>
      <c r="L245" s="28">
        <v>37806</v>
      </c>
      <c r="M245" s="28" t="s">
        <v>522</v>
      </c>
      <c r="N245" s="26" t="s">
        <v>527</v>
      </c>
      <c r="O245" s="27">
        <v>2</v>
      </c>
      <c r="P245" s="27">
        <v>40</v>
      </c>
      <c r="Q245" s="27" t="s">
        <v>96</v>
      </c>
      <c r="R245" s="33" t="s">
        <v>114</v>
      </c>
      <c r="S245" s="27">
        <v>15</v>
      </c>
      <c r="T245" s="33" t="s">
        <v>530</v>
      </c>
      <c r="U245" s="27" t="s">
        <v>427</v>
      </c>
      <c r="V245" s="34" t="s">
        <v>287</v>
      </c>
      <c r="W245" s="110">
        <v>11929</v>
      </c>
      <c r="X245" s="111">
        <v>737</v>
      </c>
      <c r="Y245" s="111">
        <v>675</v>
      </c>
      <c r="Z245" s="111"/>
      <c r="AA245" s="106"/>
      <c r="AB245" s="105">
        <f t="shared" ref="AB245" si="181">+W245*17.5%</f>
        <v>2087.5749999999998</v>
      </c>
      <c r="AC245" s="105">
        <f t="shared" ref="AC245" si="182">+W245*3%</f>
        <v>357.87</v>
      </c>
      <c r="AD245" s="105">
        <f t="shared" ref="AD245" si="183">+W245*8.5%</f>
        <v>1013.965</v>
      </c>
      <c r="AE245" s="105">
        <f>+W245*2%</f>
        <v>238.58</v>
      </c>
      <c r="AF245" s="102">
        <f t="shared" ref="AF245" si="184">+W245*12</f>
        <v>143148</v>
      </c>
      <c r="AG245" s="103">
        <f t="shared" ref="AG245" si="185">+X245*12</f>
        <v>8844</v>
      </c>
      <c r="AH245" s="103">
        <f t="shared" ref="AH245" si="186">+Y245*12</f>
        <v>8100</v>
      </c>
      <c r="AI245" s="111"/>
      <c r="AJ245" s="103">
        <f t="shared" ref="AJ245" si="187">+AA245*12</f>
        <v>0</v>
      </c>
      <c r="AK245" s="103">
        <f t="shared" ref="AK245" si="188">+W245/30*50</f>
        <v>19881.666666666668</v>
      </c>
      <c r="AL245" s="103">
        <f t="shared" ref="AL245" si="189">+W245/30*20*0.25</f>
        <v>1988.1666666666665</v>
      </c>
      <c r="AM245" s="111">
        <v>5639.5</v>
      </c>
      <c r="AN245" s="103">
        <f t="shared" ref="AN245" si="190">+AB245*12</f>
        <v>25050.899999999998</v>
      </c>
      <c r="AO245" s="103">
        <f t="shared" ref="AO245" si="191">+AC245*12</f>
        <v>4294.4400000000005</v>
      </c>
      <c r="AP245" s="103">
        <f t="shared" ref="AP245" si="192">+AD245*12</f>
        <v>12167.58</v>
      </c>
      <c r="AQ245" s="103">
        <f t="shared" ref="AQ245" si="193">+AE245*12</f>
        <v>2862.96</v>
      </c>
      <c r="AR245" s="137">
        <v>0</v>
      </c>
      <c r="AS245" s="103">
        <f t="shared" ref="AS245" si="194">+W245/30*5</f>
        <v>1988.1666666666665</v>
      </c>
      <c r="AT245" s="111">
        <v>0</v>
      </c>
      <c r="AU245" s="111">
        <v>0</v>
      </c>
      <c r="AV245" s="111"/>
      <c r="AW245" s="111"/>
      <c r="AX245" s="106">
        <v>0</v>
      </c>
      <c r="AY245" s="106">
        <v>0</v>
      </c>
      <c r="AZ245" s="106">
        <v>0</v>
      </c>
      <c r="BA245" s="112">
        <v>0</v>
      </c>
      <c r="BB245" s="108">
        <f t="shared" ref="BB245" si="195">SUM(AF245:BA245)</f>
        <v>233965.37999999995</v>
      </c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15"/>
      <c r="GR245" s="15"/>
      <c r="GS245" s="15"/>
      <c r="GT245" s="15"/>
      <c r="GU245" s="15"/>
      <c r="GV245" s="15"/>
      <c r="GW245" s="15"/>
      <c r="GX245" s="15"/>
      <c r="GY245" s="15"/>
      <c r="GZ245" s="15"/>
      <c r="HA245" s="15"/>
      <c r="HB245" s="15"/>
      <c r="HC245" s="15"/>
      <c r="HD245" s="15"/>
      <c r="HE245" s="15"/>
      <c r="HF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  <c r="IM245" s="15"/>
      <c r="IN245" s="15"/>
      <c r="IO245" s="15"/>
      <c r="IP245" s="15"/>
      <c r="IQ245" s="15"/>
      <c r="IR245" s="15"/>
      <c r="IS245" s="15"/>
      <c r="IT245" s="15"/>
      <c r="IU245" s="15"/>
      <c r="IV245" s="15"/>
      <c r="IW245" s="15"/>
      <c r="IX245" s="15"/>
      <c r="IY245" s="15"/>
      <c r="IZ245" s="15"/>
      <c r="JA245" s="15"/>
    </row>
    <row r="246" spans="1:261" s="16" customFormat="1" ht="24" customHeight="1" thickBot="1" x14ac:dyDescent="0.25">
      <c r="A246" s="27"/>
      <c r="B246" s="29"/>
      <c r="C246" s="30"/>
      <c r="D246" s="31"/>
      <c r="E246" s="30"/>
      <c r="F246" s="32"/>
      <c r="G246" s="32"/>
      <c r="H246" s="32"/>
      <c r="I246" s="33"/>
      <c r="J246" s="33"/>
      <c r="K246" s="33"/>
      <c r="L246" s="28"/>
      <c r="M246" s="28"/>
      <c r="N246" s="26"/>
      <c r="O246" s="27"/>
      <c r="P246" s="27"/>
      <c r="Q246" s="27"/>
      <c r="R246" s="33"/>
      <c r="S246" s="27"/>
      <c r="T246" s="33"/>
      <c r="U246" s="27"/>
      <c r="V246" s="34"/>
      <c r="W246" s="123"/>
      <c r="X246" s="123"/>
      <c r="Y246" s="123"/>
      <c r="Z246" s="123"/>
      <c r="AA246" s="114"/>
      <c r="AB246" s="115"/>
      <c r="AC246" s="115"/>
      <c r="AD246" s="115"/>
      <c r="AE246" s="115"/>
      <c r="AF246" s="123"/>
      <c r="AG246" s="123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16">
        <v>4816577</v>
      </c>
      <c r="AS246" s="116"/>
      <c r="AT246" s="116">
        <v>60000</v>
      </c>
      <c r="AU246" s="116">
        <v>1200000</v>
      </c>
      <c r="AV246" s="116">
        <v>1000000</v>
      </c>
      <c r="AW246" s="116">
        <v>20000</v>
      </c>
      <c r="AX246" s="116">
        <v>560000</v>
      </c>
      <c r="AY246" s="116">
        <v>546460</v>
      </c>
      <c r="AZ246" s="116">
        <v>450000</v>
      </c>
      <c r="BA246" s="116">
        <v>500000</v>
      </c>
      <c r="BB246" s="116">
        <f>SUM(AF246:BA246)</f>
        <v>9153037</v>
      </c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  <c r="GR246" s="15"/>
      <c r="GS246" s="15"/>
      <c r="GT246" s="15"/>
      <c r="GU246" s="15"/>
      <c r="GV246" s="15"/>
      <c r="GW246" s="15"/>
      <c r="GX246" s="15"/>
      <c r="GY246" s="15"/>
      <c r="GZ246" s="15"/>
      <c r="HA246" s="15"/>
      <c r="HB246" s="15"/>
      <c r="HC246" s="15"/>
      <c r="HD246" s="15"/>
      <c r="HE246" s="15"/>
      <c r="HF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  <c r="IM246" s="15"/>
      <c r="IN246" s="15"/>
      <c r="IO246" s="15"/>
      <c r="IP246" s="15"/>
      <c r="IQ246" s="15"/>
      <c r="IR246" s="15"/>
      <c r="IS246" s="15"/>
      <c r="IT246" s="15"/>
      <c r="IU246" s="15"/>
      <c r="IV246" s="15"/>
      <c r="IW246" s="15"/>
      <c r="IX246" s="15"/>
      <c r="IY246" s="15"/>
      <c r="IZ246" s="15"/>
      <c r="JA246" s="15"/>
    </row>
    <row r="247" spans="1:261" x14ac:dyDescent="0.2">
      <c r="A247" s="27"/>
      <c r="B247" s="29"/>
      <c r="C247" s="30"/>
      <c r="D247" s="31"/>
      <c r="E247" s="30"/>
      <c r="F247" s="32"/>
      <c r="G247" s="32"/>
      <c r="H247" s="32"/>
      <c r="I247" s="33"/>
      <c r="J247" s="33"/>
      <c r="K247" s="33"/>
      <c r="L247" s="28"/>
      <c r="M247" s="26"/>
      <c r="N247" s="26"/>
      <c r="O247" s="27"/>
      <c r="P247" s="27"/>
      <c r="Q247" s="27"/>
      <c r="R247" s="33"/>
      <c r="S247" s="27" t="s">
        <v>666</v>
      </c>
      <c r="T247" s="33"/>
      <c r="U247" s="27"/>
      <c r="V247" s="34"/>
      <c r="AA247" s="136"/>
      <c r="AB247" s="115"/>
      <c r="AC247" s="115"/>
      <c r="AD247" s="115"/>
      <c r="AE247" s="115"/>
      <c r="AX247" s="117"/>
      <c r="AY247" s="118"/>
      <c r="AZ247" s="118"/>
      <c r="BB247" s="119"/>
    </row>
    <row r="248" spans="1:261" ht="16.5" customHeight="1" x14ac:dyDescent="0.2">
      <c r="V248" s="19"/>
      <c r="W248" s="120">
        <f>SUM(W13:W247)</f>
        <v>3158288.5</v>
      </c>
      <c r="X248" s="120">
        <f>SUM(X13:X247)</f>
        <v>199465.25</v>
      </c>
      <c r="Y248" s="120">
        <f>SUM(Y13:Y247)</f>
        <v>176519</v>
      </c>
      <c r="Z248" s="120">
        <f t="shared" ref="Z248:AQ248" si="196">SUM(Z13:Z245)</f>
        <v>0</v>
      </c>
      <c r="AA248" s="120">
        <f t="shared" si="196"/>
        <v>59893.462200000002</v>
      </c>
      <c r="AB248" s="120">
        <f t="shared" si="196"/>
        <v>552700.48749999958</v>
      </c>
      <c r="AC248" s="120">
        <f t="shared" si="196"/>
        <v>94748.65499999962</v>
      </c>
      <c r="AD248" s="120">
        <f t="shared" si="196"/>
        <v>268454.5225000006</v>
      </c>
      <c r="AE248" s="120">
        <f t="shared" si="196"/>
        <v>63165.770000000237</v>
      </c>
      <c r="AF248" s="120">
        <f t="shared" si="196"/>
        <v>37899462</v>
      </c>
      <c r="AG248" s="120">
        <f t="shared" si="196"/>
        <v>2393583</v>
      </c>
      <c r="AH248" s="120">
        <f t="shared" si="196"/>
        <v>2118228</v>
      </c>
      <c r="AI248" s="120">
        <f t="shared" si="196"/>
        <v>0</v>
      </c>
      <c r="AJ248" s="120">
        <f t="shared" si="196"/>
        <v>718721.54639999999</v>
      </c>
      <c r="AK248" s="120">
        <f t="shared" si="196"/>
        <v>5263814.1666666688</v>
      </c>
      <c r="AL248" s="120">
        <f t="shared" si="196"/>
        <v>526381.41666666488</v>
      </c>
      <c r="AM248" s="120">
        <f t="shared" si="196"/>
        <v>1205768.0500000003</v>
      </c>
      <c r="AN248" s="120">
        <f t="shared" si="196"/>
        <v>6632405.8499999838</v>
      </c>
      <c r="AO248" s="120">
        <f t="shared" si="196"/>
        <v>1136983.8600000006</v>
      </c>
      <c r="AP248" s="120">
        <f t="shared" si="196"/>
        <v>3221454.2700000084</v>
      </c>
      <c r="AQ248" s="120">
        <f t="shared" si="196"/>
        <v>757989.23999999696</v>
      </c>
      <c r="AR248" s="120">
        <f>+AR246</f>
        <v>4816577</v>
      </c>
      <c r="AS248" s="120">
        <f>SUM(AS13:AS245)</f>
        <v>526381.41666666488</v>
      </c>
      <c r="AT248" s="120">
        <f t="shared" ref="AT248:BA248" si="197">+AT246</f>
        <v>60000</v>
      </c>
      <c r="AU248" s="120">
        <f t="shared" si="197"/>
        <v>1200000</v>
      </c>
      <c r="AV248" s="120">
        <f t="shared" si="197"/>
        <v>1000000</v>
      </c>
      <c r="AW248" s="120">
        <f t="shared" si="197"/>
        <v>20000</v>
      </c>
      <c r="AX248" s="120">
        <f t="shared" si="197"/>
        <v>560000</v>
      </c>
      <c r="AY248" s="120">
        <f t="shared" si="197"/>
        <v>546460</v>
      </c>
      <c r="AZ248" s="120">
        <f t="shared" si="197"/>
        <v>450000</v>
      </c>
      <c r="BA248" s="120">
        <f t="shared" si="197"/>
        <v>500000</v>
      </c>
      <c r="BB248" s="121">
        <f>+AF248+AG248+AH248+AJ248+AK248+AL248+AM248+AN248+AO248+AP248+AQ248+AR248+AS248+AT248+AU248+AV248+AW248+AX248+AY248+AZ248+BA248</f>
        <v>71554209.816399992</v>
      </c>
      <c r="BC248" s="139"/>
    </row>
    <row r="249" spans="1:261" ht="15.75" x14ac:dyDescent="0.2">
      <c r="A249" s="17">
        <v>233</v>
      </c>
      <c r="B249" s="18" t="s">
        <v>514</v>
      </c>
      <c r="C249" s="19"/>
      <c r="D249" s="19"/>
      <c r="E249" s="19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41"/>
      <c r="T249" s="20"/>
      <c r="U249" s="20"/>
      <c r="AB249" s="76"/>
    </row>
    <row r="250" spans="1:261" x14ac:dyDescent="0.2">
      <c r="W250" s="177"/>
      <c r="AB250" s="76"/>
      <c r="AC250" s="76"/>
      <c r="AD250" s="76"/>
      <c r="AE250" s="76"/>
    </row>
    <row r="251" spans="1:261" ht="15.75" x14ac:dyDescent="0.2">
      <c r="A251" s="21" t="s">
        <v>515</v>
      </c>
      <c r="B251" s="22"/>
      <c r="AY251" s="122"/>
    </row>
    <row r="252" spans="1:261" ht="15" x14ac:dyDescent="0.2">
      <c r="A252" s="22"/>
      <c r="B252" s="23" t="s">
        <v>516</v>
      </c>
      <c r="W252" s="177"/>
    </row>
    <row r="253" spans="1:261" ht="15" x14ac:dyDescent="0.2">
      <c r="A253" s="22"/>
      <c r="B253" s="24" t="s">
        <v>517</v>
      </c>
    </row>
    <row r="254" spans="1:261" ht="15" x14ac:dyDescent="0.2">
      <c r="A254" s="22"/>
      <c r="B254" s="24" t="s">
        <v>518</v>
      </c>
      <c r="W254" s="177"/>
    </row>
    <row r="255" spans="1:261" ht="15" x14ac:dyDescent="0.2">
      <c r="A255" s="22"/>
      <c r="B255" s="24" t="s">
        <v>519</v>
      </c>
    </row>
    <row r="256" spans="1:261" ht="15.75" x14ac:dyDescent="0.2">
      <c r="A256" s="2"/>
      <c r="B256" s="25" t="s">
        <v>520</v>
      </c>
    </row>
    <row r="257" spans="1:5" ht="15.75" x14ac:dyDescent="0.2">
      <c r="A257" s="2"/>
      <c r="B257" s="25" t="s">
        <v>521</v>
      </c>
      <c r="C257" s="22"/>
      <c r="D257" s="22"/>
    </row>
    <row r="259" spans="1:5" x14ac:dyDescent="0.2">
      <c r="C259" s="42"/>
      <c r="D259" s="43"/>
      <c r="E259" s="43" t="s">
        <v>531</v>
      </c>
    </row>
  </sheetData>
  <mergeCells count="9">
    <mergeCell ref="AF9:AX9"/>
    <mergeCell ref="AB11:AE11"/>
    <mergeCell ref="AS11:AX11"/>
    <mergeCell ref="R2:AA2"/>
    <mergeCell ref="H5:J5"/>
    <mergeCell ref="H6:J6"/>
    <mergeCell ref="H7:J7"/>
    <mergeCell ref="H8:J8"/>
    <mergeCell ref="W9:AE9"/>
  </mergeCells>
  <printOptions horizontalCentered="1"/>
  <pageMargins left="0.78740157480314965" right="0.39370078740157483" top="0.59055118110236227" bottom="0.39370078740157483" header="0" footer="0.11811023622047245"/>
  <pageSetup scale="10" orientation="landscape" horizontalDpi="4294967292" r:id="rId1"/>
  <headerFooter alignWithMargins="0">
    <oddFooter>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"/>
  <sheetViews>
    <sheetView showGridLines="0" workbookViewId="0">
      <pane ySplit="4" topLeftCell="A18" activePane="bottomLeft" state="frozen"/>
      <selection pane="bottomLeft" activeCell="E32" sqref="E32"/>
    </sheetView>
  </sheetViews>
  <sheetFormatPr baseColWidth="10" defaultRowHeight="12.75" x14ac:dyDescent="0.2"/>
  <cols>
    <col min="1" max="1" width="8.7109375" bestFit="1" customWidth="1"/>
    <col min="2" max="2" width="44.85546875" bestFit="1" customWidth="1"/>
    <col min="3" max="3" width="18.85546875" customWidth="1"/>
    <col min="4" max="4" width="14.140625" customWidth="1"/>
    <col min="5" max="5" width="12.140625" customWidth="1"/>
  </cols>
  <sheetData>
    <row r="2" spans="1:5" x14ac:dyDescent="0.2">
      <c r="A2" s="56" t="s">
        <v>542</v>
      </c>
    </row>
    <row r="4" spans="1:5" s="59" customFormat="1" ht="30" x14ac:dyDescent="0.2">
      <c r="A4" s="57" t="s">
        <v>543</v>
      </c>
      <c r="B4" s="57" t="s">
        <v>544</v>
      </c>
      <c r="C4" s="58" t="s">
        <v>545</v>
      </c>
      <c r="D4" s="58" t="s">
        <v>546</v>
      </c>
      <c r="E4" s="57" t="s">
        <v>547</v>
      </c>
    </row>
    <row r="5" spans="1:5" ht="12.75" customHeight="1" x14ac:dyDescent="0.2">
      <c r="A5" s="60">
        <v>1131</v>
      </c>
      <c r="B5" s="69" t="s">
        <v>562</v>
      </c>
      <c r="C5" s="62">
        <f>+'Plantilla Organismos'!AF248+'Plantilla Organismos'!AS248</f>
        <v>38425843.416666664</v>
      </c>
      <c r="D5" s="62">
        <v>0</v>
      </c>
      <c r="E5" s="63">
        <f>+C5+D5</f>
        <v>38425843.416666664</v>
      </c>
    </row>
    <row r="6" spans="1:5" x14ac:dyDescent="0.2">
      <c r="A6" s="60">
        <v>1211</v>
      </c>
      <c r="B6" s="61" t="s">
        <v>548</v>
      </c>
      <c r="C6" s="62">
        <v>0</v>
      </c>
      <c r="D6" s="62">
        <f>+'Plantilla Organismos'!AV246</f>
        <v>1000000</v>
      </c>
      <c r="E6" s="63">
        <f t="shared" ref="E6:E31" si="0">+C6+D6</f>
        <v>1000000</v>
      </c>
    </row>
    <row r="7" spans="1:5" x14ac:dyDescent="0.2">
      <c r="A7" s="60">
        <v>1221</v>
      </c>
      <c r="B7" s="61" t="s">
        <v>549</v>
      </c>
      <c r="C7" s="62">
        <v>0</v>
      </c>
      <c r="D7" s="62">
        <v>0</v>
      </c>
      <c r="E7" s="63">
        <f t="shared" si="0"/>
        <v>0</v>
      </c>
    </row>
    <row r="8" spans="1:5" x14ac:dyDescent="0.2">
      <c r="A8" s="60">
        <v>1311</v>
      </c>
      <c r="B8" s="69" t="s">
        <v>563</v>
      </c>
      <c r="C8" s="62">
        <f>+'Plantilla Organismos'!AJ248</f>
        <v>718721.54639999999</v>
      </c>
      <c r="D8" s="62">
        <v>0</v>
      </c>
      <c r="E8" s="63">
        <f t="shared" si="0"/>
        <v>718721.54639999999</v>
      </c>
    </row>
    <row r="9" spans="1:5" x14ac:dyDescent="0.2">
      <c r="A9" s="60">
        <v>1321</v>
      </c>
      <c r="B9" s="55" t="s">
        <v>564</v>
      </c>
      <c r="C9" s="62">
        <f>+'Plantilla Organismos'!AL248</f>
        <v>526381.41666666488</v>
      </c>
      <c r="D9" s="62">
        <v>0</v>
      </c>
      <c r="E9" s="63">
        <f t="shared" si="0"/>
        <v>526381.41666666488</v>
      </c>
    </row>
    <row r="10" spans="1:5" x14ac:dyDescent="0.2">
      <c r="A10" s="60">
        <v>1322</v>
      </c>
      <c r="B10" s="55" t="s">
        <v>575</v>
      </c>
      <c r="C10" s="62">
        <f>+'Plantilla Organismos'!AK248</f>
        <v>5263814.1666666688</v>
      </c>
      <c r="D10" s="62">
        <v>0</v>
      </c>
      <c r="E10" s="63">
        <f t="shared" si="0"/>
        <v>5263814.1666666688</v>
      </c>
    </row>
    <row r="11" spans="1:5" x14ac:dyDescent="0.2">
      <c r="A11" s="60">
        <v>1331</v>
      </c>
      <c r="B11" s="61" t="s">
        <v>550</v>
      </c>
      <c r="C11" s="62">
        <v>0</v>
      </c>
      <c r="D11" s="62">
        <f>+'Plantilla Organismos'!AZ248</f>
        <v>450000</v>
      </c>
      <c r="E11" s="63">
        <f t="shared" si="0"/>
        <v>450000</v>
      </c>
    </row>
    <row r="12" spans="1:5" x14ac:dyDescent="0.2">
      <c r="A12" s="70">
        <v>1411</v>
      </c>
      <c r="B12" s="55" t="s">
        <v>565</v>
      </c>
      <c r="C12" s="62">
        <f>+'Plantilla Organismos'!AP248</f>
        <v>3221454.2700000084</v>
      </c>
      <c r="D12" s="62">
        <v>0</v>
      </c>
      <c r="E12" s="63">
        <f t="shared" si="0"/>
        <v>3221454.2700000084</v>
      </c>
    </row>
    <row r="13" spans="1:5" x14ac:dyDescent="0.2">
      <c r="A13" s="70">
        <v>1421</v>
      </c>
      <c r="B13" s="55" t="s">
        <v>566</v>
      </c>
      <c r="C13" s="62">
        <f>+'Plantilla Organismos'!AO248</f>
        <v>1136983.8600000006</v>
      </c>
      <c r="D13" s="62">
        <v>0</v>
      </c>
      <c r="E13" s="63">
        <f t="shared" si="0"/>
        <v>1136983.8600000006</v>
      </c>
    </row>
    <row r="14" spans="1:5" x14ac:dyDescent="0.2">
      <c r="A14" s="70">
        <v>1431</v>
      </c>
      <c r="B14" s="55" t="s">
        <v>567</v>
      </c>
      <c r="C14" s="62">
        <f>+'Plantilla Organismos'!AN248</f>
        <v>6632405.8499999838</v>
      </c>
      <c r="D14" s="62">
        <v>0</v>
      </c>
      <c r="E14" s="63">
        <f t="shared" si="0"/>
        <v>6632405.8499999838</v>
      </c>
    </row>
    <row r="15" spans="1:5" x14ac:dyDescent="0.2">
      <c r="A15" s="70">
        <v>1432</v>
      </c>
      <c r="B15" s="55" t="s">
        <v>568</v>
      </c>
      <c r="C15" s="62">
        <f>+'Plantilla Organismos'!AQ248</f>
        <v>757989.23999999696</v>
      </c>
      <c r="D15" s="62">
        <v>0</v>
      </c>
      <c r="E15" s="63">
        <f t="shared" si="0"/>
        <v>757989.23999999696</v>
      </c>
    </row>
    <row r="16" spans="1:5" x14ac:dyDescent="0.2">
      <c r="A16" s="60">
        <v>1441</v>
      </c>
      <c r="B16" s="61" t="s">
        <v>551</v>
      </c>
      <c r="C16" s="62">
        <v>0</v>
      </c>
      <c r="D16" s="62">
        <f>+'Plantilla Organismos'!AW248</f>
        <v>20000</v>
      </c>
      <c r="E16" s="63">
        <f t="shared" si="0"/>
        <v>20000</v>
      </c>
    </row>
    <row r="17" spans="1:5" x14ac:dyDescent="0.2">
      <c r="A17" s="60">
        <v>1521</v>
      </c>
      <c r="B17" s="61" t="s">
        <v>552</v>
      </c>
      <c r="C17" s="62">
        <v>0</v>
      </c>
      <c r="D17" s="62">
        <f>+'Plantilla Organismos'!AU248</f>
        <v>1200000</v>
      </c>
      <c r="E17" s="63">
        <f t="shared" si="0"/>
        <v>1200000</v>
      </c>
    </row>
    <row r="18" spans="1:5" x14ac:dyDescent="0.2">
      <c r="A18" s="60">
        <v>1522</v>
      </c>
      <c r="B18" s="61" t="s">
        <v>553</v>
      </c>
      <c r="C18" s="62">
        <v>0</v>
      </c>
      <c r="D18" s="62">
        <v>0</v>
      </c>
      <c r="E18" s="63">
        <f t="shared" si="0"/>
        <v>0</v>
      </c>
    </row>
    <row r="19" spans="1:5" x14ac:dyDescent="0.2">
      <c r="A19" s="60">
        <v>1523</v>
      </c>
      <c r="B19" s="61" t="s">
        <v>554</v>
      </c>
      <c r="C19" s="62">
        <v>0</v>
      </c>
      <c r="D19" s="62">
        <v>0</v>
      </c>
      <c r="E19" s="63">
        <f t="shared" si="0"/>
        <v>0</v>
      </c>
    </row>
    <row r="20" spans="1:5" x14ac:dyDescent="0.2">
      <c r="A20" s="60">
        <v>1524</v>
      </c>
      <c r="B20" s="61" t="s">
        <v>555</v>
      </c>
      <c r="C20" s="62">
        <v>0</v>
      </c>
      <c r="D20" s="62">
        <v>0</v>
      </c>
      <c r="E20" s="63">
        <f t="shared" si="0"/>
        <v>0</v>
      </c>
    </row>
    <row r="21" spans="1:5" x14ac:dyDescent="0.2">
      <c r="A21" s="60">
        <v>1531</v>
      </c>
      <c r="B21" s="61" t="s">
        <v>556</v>
      </c>
      <c r="C21" s="62">
        <v>0</v>
      </c>
      <c r="D21" s="62">
        <v>0</v>
      </c>
      <c r="E21" s="63">
        <f t="shared" si="0"/>
        <v>0</v>
      </c>
    </row>
    <row r="22" spans="1:5" x14ac:dyDescent="0.2">
      <c r="A22" s="60">
        <v>1543</v>
      </c>
      <c r="B22" s="55" t="s">
        <v>569</v>
      </c>
      <c r="C22" s="71">
        <v>0</v>
      </c>
      <c r="D22" s="62">
        <f>+'Plantilla Organismos'!AY246+'Plantilla Organismos'!AX246</f>
        <v>1106460</v>
      </c>
      <c r="E22" s="63">
        <f t="shared" si="0"/>
        <v>1106460</v>
      </c>
    </row>
    <row r="23" spans="1:5" x14ac:dyDescent="0.2">
      <c r="A23" s="60">
        <v>1593</v>
      </c>
      <c r="B23" s="61" t="s">
        <v>557</v>
      </c>
      <c r="C23" s="62">
        <v>0</v>
      </c>
      <c r="D23" s="62">
        <v>0</v>
      </c>
      <c r="E23" s="63">
        <f t="shared" si="0"/>
        <v>0</v>
      </c>
    </row>
    <row r="24" spans="1:5" x14ac:dyDescent="0.2">
      <c r="A24" s="60">
        <v>1611</v>
      </c>
      <c r="B24" s="52" t="s">
        <v>570</v>
      </c>
      <c r="C24" s="62">
        <v>0</v>
      </c>
      <c r="D24" s="103">
        <f>+'Plantilla Organismos'!AR248</f>
        <v>4816577</v>
      </c>
      <c r="E24" s="63">
        <f t="shared" si="0"/>
        <v>4816577</v>
      </c>
    </row>
    <row r="25" spans="1:5" x14ac:dyDescent="0.2">
      <c r="A25" s="60">
        <v>1612</v>
      </c>
      <c r="B25" s="61" t="s">
        <v>558</v>
      </c>
      <c r="C25" s="62">
        <v>0</v>
      </c>
      <c r="D25" s="62">
        <v>0</v>
      </c>
      <c r="E25" s="63">
        <f t="shared" si="0"/>
        <v>0</v>
      </c>
    </row>
    <row r="26" spans="1:5" x14ac:dyDescent="0.2">
      <c r="A26" s="70">
        <v>1712</v>
      </c>
      <c r="B26" s="72" t="s">
        <v>571</v>
      </c>
      <c r="C26" s="62">
        <f>+'Plantilla Organismos'!AG248</f>
        <v>2393583</v>
      </c>
      <c r="D26" s="62">
        <v>0</v>
      </c>
      <c r="E26" s="63">
        <f t="shared" si="0"/>
        <v>2393583</v>
      </c>
    </row>
    <row r="27" spans="1:5" x14ac:dyDescent="0.2">
      <c r="A27" s="70">
        <v>1713</v>
      </c>
      <c r="B27" s="72" t="s">
        <v>572</v>
      </c>
      <c r="C27" s="62">
        <f>+'Plantilla Organismos'!AH248</f>
        <v>2118228</v>
      </c>
      <c r="D27" s="62">
        <v>0</v>
      </c>
      <c r="E27" s="63">
        <f t="shared" si="0"/>
        <v>2118228</v>
      </c>
    </row>
    <row r="28" spans="1:5" x14ac:dyDescent="0.2">
      <c r="A28" s="70">
        <v>1715</v>
      </c>
      <c r="B28" s="72" t="s">
        <v>573</v>
      </c>
      <c r="C28" s="62">
        <f>+'Plantilla Organismos'!AM248</f>
        <v>1205768.0500000003</v>
      </c>
      <c r="D28" s="62"/>
      <c r="E28" s="63">
        <f t="shared" si="0"/>
        <v>1205768.0500000003</v>
      </c>
    </row>
    <row r="29" spans="1:5" x14ac:dyDescent="0.2">
      <c r="A29" s="70">
        <v>1716</v>
      </c>
      <c r="B29" s="72" t="s">
        <v>574</v>
      </c>
      <c r="C29" s="62"/>
      <c r="D29" s="62">
        <f>+'Plantilla Organismos'!BA248</f>
        <v>500000</v>
      </c>
      <c r="E29" s="63">
        <f t="shared" si="0"/>
        <v>500000</v>
      </c>
    </row>
    <row r="30" spans="1:5" x14ac:dyDescent="0.2">
      <c r="A30" s="60">
        <v>1718</v>
      </c>
      <c r="B30" s="64" t="s">
        <v>632</v>
      </c>
      <c r="C30" s="62"/>
      <c r="D30" s="62">
        <f>+'Plantilla Organismos'!AT248</f>
        <v>60000</v>
      </c>
      <c r="E30" s="63">
        <f t="shared" si="0"/>
        <v>60000</v>
      </c>
    </row>
    <row r="31" spans="1:5" x14ac:dyDescent="0.2">
      <c r="A31" s="60">
        <v>1719</v>
      </c>
      <c r="B31" s="61" t="s">
        <v>559</v>
      </c>
      <c r="C31" s="62"/>
      <c r="D31" s="62"/>
      <c r="E31" s="63">
        <f t="shared" si="0"/>
        <v>0</v>
      </c>
    </row>
    <row r="32" spans="1:5" ht="15" x14ac:dyDescent="0.25">
      <c r="A32" s="65"/>
      <c r="B32" s="66" t="s">
        <v>541</v>
      </c>
      <c r="C32" s="67">
        <f>SUM(C5:C31)</f>
        <v>62401172.816399992</v>
      </c>
      <c r="D32" s="67">
        <f>SUM(D5:D31)</f>
        <v>9153037</v>
      </c>
      <c r="E32" s="68">
        <f>SUM(E5:E31)</f>
        <v>71554209.816399992</v>
      </c>
    </row>
    <row r="33" spans="4:5" x14ac:dyDescent="0.2">
      <c r="E33" s="124"/>
    </row>
    <row r="34" spans="4:5" x14ac:dyDescent="0.2">
      <c r="D34" s="124"/>
      <c r="E34" s="124"/>
    </row>
  </sheetData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15"/>
  <sheetViews>
    <sheetView workbookViewId="0">
      <selection activeCell="H5" sqref="H5"/>
    </sheetView>
  </sheetViews>
  <sheetFormatPr baseColWidth="10" defaultColWidth="11.5703125" defaultRowHeight="12.75" x14ac:dyDescent="0.2"/>
  <cols>
    <col min="1" max="1" width="10.5703125" style="52" customWidth="1"/>
    <col min="2" max="2" width="17.42578125" style="52" customWidth="1"/>
    <col min="3" max="3" width="30.140625" style="52" customWidth="1"/>
    <col min="4" max="4" width="33.42578125" style="52" customWidth="1"/>
    <col min="5" max="5" width="19.7109375" style="52" customWidth="1"/>
    <col min="6" max="7" width="19.28515625" style="52" customWidth="1"/>
    <col min="8" max="8" width="21.140625" style="52" customWidth="1"/>
    <col min="9" max="16384" width="11.5703125" style="52"/>
  </cols>
  <sheetData>
    <row r="1" spans="1:10" s="50" customFormat="1" x14ac:dyDescent="0.2">
      <c r="A1" s="220" t="s">
        <v>532</v>
      </c>
      <c r="B1" s="221"/>
      <c r="C1" s="221"/>
      <c r="D1" s="221"/>
      <c r="E1" s="221"/>
      <c r="F1" s="221"/>
      <c r="G1" s="221"/>
      <c r="H1" s="222"/>
      <c r="I1" s="49"/>
      <c r="J1" s="49"/>
    </row>
    <row r="2" spans="1:10" ht="30" customHeight="1" x14ac:dyDescent="0.2">
      <c r="A2" s="164"/>
      <c r="B2" s="165"/>
      <c r="C2" s="165"/>
      <c r="D2" s="165"/>
      <c r="E2" s="165"/>
      <c r="F2" s="165"/>
      <c r="G2" s="165"/>
      <c r="H2" s="166"/>
      <c r="I2" s="51"/>
      <c r="J2" s="51"/>
    </row>
    <row r="3" spans="1:10" ht="30" customHeight="1" x14ac:dyDescent="0.2">
      <c r="A3" s="164"/>
      <c r="B3" s="165"/>
      <c r="C3" s="165"/>
      <c r="D3" s="165"/>
      <c r="E3" s="165"/>
      <c r="F3" s="165"/>
      <c r="G3" s="165"/>
      <c r="H3" s="166"/>
    </row>
    <row r="4" spans="1:10" ht="30" customHeight="1" thickBot="1" x14ac:dyDescent="0.25">
      <c r="A4" s="223" t="s">
        <v>640</v>
      </c>
      <c r="B4" s="224"/>
      <c r="C4" s="224"/>
      <c r="D4" s="224"/>
      <c r="E4" s="224"/>
      <c r="F4" s="224"/>
      <c r="G4" s="224"/>
      <c r="H4" s="225"/>
    </row>
    <row r="5" spans="1:10" s="54" customFormat="1" ht="45.75" thickBot="1" x14ac:dyDescent="0.25">
      <c r="A5" s="143" t="s">
        <v>533</v>
      </c>
      <c r="B5" s="144" t="s">
        <v>534</v>
      </c>
      <c r="C5" s="145" t="s">
        <v>535</v>
      </c>
      <c r="D5" s="145" t="s">
        <v>536</v>
      </c>
      <c r="E5" s="145" t="s">
        <v>537</v>
      </c>
      <c r="F5" s="146" t="s">
        <v>538</v>
      </c>
      <c r="G5" s="146" t="s">
        <v>539</v>
      </c>
      <c r="H5" s="147" t="s">
        <v>540</v>
      </c>
      <c r="I5" s="53"/>
    </row>
    <row r="6" spans="1:10" ht="63.75" x14ac:dyDescent="0.2">
      <c r="A6" s="148">
        <v>1211</v>
      </c>
      <c r="B6" s="149" t="s">
        <v>641</v>
      </c>
      <c r="C6" s="150" t="s">
        <v>548</v>
      </c>
      <c r="D6" s="151" t="s">
        <v>642</v>
      </c>
      <c r="E6" s="152" t="s">
        <v>643</v>
      </c>
      <c r="F6" s="167">
        <v>975237.43</v>
      </c>
      <c r="G6" s="167">
        <v>984520.84</v>
      </c>
      <c r="H6" s="168">
        <f>+'Plantilla Organismos'!AV248</f>
        <v>1000000</v>
      </c>
    </row>
    <row r="7" spans="1:10" ht="63.75" x14ac:dyDescent="0.2">
      <c r="A7" s="153">
        <v>1331</v>
      </c>
      <c r="B7" s="156" t="s">
        <v>645</v>
      </c>
      <c r="C7" s="154" t="s">
        <v>550</v>
      </c>
      <c r="D7" s="157" t="s">
        <v>646</v>
      </c>
      <c r="E7" s="155" t="s">
        <v>644</v>
      </c>
      <c r="F7" s="169">
        <v>111984.63</v>
      </c>
      <c r="G7" s="169">
        <v>214759.05</v>
      </c>
      <c r="H7" s="170">
        <f>+'Plantilla Organismos'!AZ248</f>
        <v>450000</v>
      </c>
    </row>
    <row r="8" spans="1:10" ht="25.5" x14ac:dyDescent="0.2">
      <c r="A8" s="153">
        <v>1441</v>
      </c>
      <c r="B8" s="156" t="s">
        <v>648</v>
      </c>
      <c r="C8" s="154" t="s">
        <v>551</v>
      </c>
      <c r="D8" s="157" t="s">
        <v>649</v>
      </c>
      <c r="E8" s="155" t="s">
        <v>647</v>
      </c>
      <c r="F8" s="169">
        <v>0</v>
      </c>
      <c r="G8" s="169">
        <v>0</v>
      </c>
      <c r="H8" s="171">
        <f>+'Plantilla Organismos'!AW248</f>
        <v>20000</v>
      </c>
    </row>
    <row r="9" spans="1:10" ht="63.75" x14ac:dyDescent="0.2">
      <c r="A9" s="153">
        <v>1521</v>
      </c>
      <c r="B9" s="156" t="s">
        <v>651</v>
      </c>
      <c r="C9" s="154" t="s">
        <v>552</v>
      </c>
      <c r="D9" s="157" t="s">
        <v>652</v>
      </c>
      <c r="E9" s="158" t="s">
        <v>650</v>
      </c>
      <c r="F9" s="169">
        <v>149827.07999999999</v>
      </c>
      <c r="G9" s="169">
        <v>0</v>
      </c>
      <c r="H9" s="171">
        <f>+'Plantilla Organismos'!AU248</f>
        <v>1200000</v>
      </c>
    </row>
    <row r="10" spans="1:10" ht="51" x14ac:dyDescent="0.2">
      <c r="A10" s="153">
        <v>1543</v>
      </c>
      <c r="B10" s="156" t="s">
        <v>655</v>
      </c>
      <c r="C10" s="172" t="s">
        <v>653</v>
      </c>
      <c r="D10" s="157" t="s">
        <v>656</v>
      </c>
      <c r="E10" s="155" t="s">
        <v>654</v>
      </c>
      <c r="F10" s="169">
        <v>437000</v>
      </c>
      <c r="G10" s="169">
        <f>324470.25+32000</f>
        <v>356470.25</v>
      </c>
      <c r="H10" s="171">
        <f>+'Plantilla Organismos'!AX248+'Plantilla Organismos'!AY248</f>
        <v>1106460</v>
      </c>
    </row>
    <row r="11" spans="1:10" ht="63.75" x14ac:dyDescent="0.2">
      <c r="A11" s="153">
        <v>1611</v>
      </c>
      <c r="B11" s="156" t="s">
        <v>658</v>
      </c>
      <c r="C11" s="155" t="s">
        <v>570</v>
      </c>
      <c r="D11" s="157" t="s">
        <v>659</v>
      </c>
      <c r="E11" s="155" t="s">
        <v>657</v>
      </c>
      <c r="F11" s="169">
        <v>657767.07999999996</v>
      </c>
      <c r="G11" s="169">
        <v>714007.58</v>
      </c>
      <c r="H11" s="170">
        <f>+'Plantilla Organismos'!AR248</f>
        <v>4816577</v>
      </c>
    </row>
    <row r="12" spans="1:10" ht="51" x14ac:dyDescent="0.2">
      <c r="A12" s="153">
        <v>1716</v>
      </c>
      <c r="B12" s="156" t="s">
        <v>655</v>
      </c>
      <c r="C12" s="155" t="s">
        <v>660</v>
      </c>
      <c r="D12" s="157" t="s">
        <v>662</v>
      </c>
      <c r="E12" s="155" t="s">
        <v>661</v>
      </c>
      <c r="F12" s="169">
        <v>469132.26</v>
      </c>
      <c r="G12" s="169">
        <v>275027.03999999998</v>
      </c>
      <c r="H12" s="170">
        <v>500000</v>
      </c>
    </row>
    <row r="13" spans="1:10" ht="51.75" thickBot="1" x14ac:dyDescent="0.25">
      <c r="A13" s="159">
        <v>1718</v>
      </c>
      <c r="B13" s="161" t="s">
        <v>664</v>
      </c>
      <c r="C13" s="160" t="s">
        <v>632</v>
      </c>
      <c r="D13" s="162" t="s">
        <v>665</v>
      </c>
      <c r="E13" s="160" t="s">
        <v>663</v>
      </c>
      <c r="F13" s="173">
        <v>16344.22</v>
      </c>
      <c r="G13" s="173">
        <v>27427.81</v>
      </c>
      <c r="H13" s="174">
        <v>60000</v>
      </c>
    </row>
    <row r="14" spans="1:10" ht="17.25" customHeight="1" thickBot="1" x14ac:dyDescent="0.25">
      <c r="E14" s="163" t="s">
        <v>541</v>
      </c>
      <c r="F14" s="175">
        <f>SUM(F6:F13)</f>
        <v>2817292.7000000007</v>
      </c>
      <c r="G14" s="175">
        <f>SUM(G6:G13)</f>
        <v>2572212.5699999998</v>
      </c>
      <c r="H14" s="175">
        <f>SUM(H6:H13)</f>
        <v>9153037</v>
      </c>
    </row>
    <row r="15" spans="1:10" x14ac:dyDescent="0.2">
      <c r="H15" s="176">
        <f>+H14-'Resumen Total '!D32</f>
        <v>0</v>
      </c>
    </row>
  </sheetData>
  <mergeCells count="2">
    <mergeCell ref="A1:H1"/>
    <mergeCell ref="A4:H4"/>
  </mergeCells>
  <pageMargins left="0.70866141732283472" right="0.70866141732283472" top="0.74803149606299213" bottom="0.74803149606299213" header="0.31496062992125984" footer="0.31496062992125984"/>
  <pageSetup scale="7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Organigrama</vt:lpstr>
      <vt:lpstr>Plantilla Organismos</vt:lpstr>
      <vt:lpstr>Resumen Total </vt:lpstr>
      <vt:lpstr>Partidas Especiales</vt:lpstr>
      <vt:lpstr>'Plantilla Organismos'!Área_de_impresión</vt:lpstr>
      <vt:lpstr>'Plantilla Organismos'!PLANTILLA_PARA_REVISION_2001</vt:lpstr>
      <vt:lpstr>'Plantilla Organismos'!Títulos_a_imprimir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 Administrativa</dc:creator>
  <cp:lastModifiedBy>Transparencia</cp:lastModifiedBy>
  <cp:lastPrinted>2021-07-14T17:00:08Z</cp:lastPrinted>
  <dcterms:created xsi:type="dcterms:W3CDTF">2020-08-21T21:53:48Z</dcterms:created>
  <dcterms:modified xsi:type="dcterms:W3CDTF">2021-07-19T16:52:15Z</dcterms:modified>
</cp:coreProperties>
</file>